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7"/>
  </bookViews>
  <sheets>
    <sheet name="Resumo" sheetId="2" r:id="rId1"/>
    <sheet name="Planilha" sheetId="3" r:id="rId2"/>
    <sheet name="Somatório" sheetId="4" r:id="rId3"/>
    <sheet name="Cronograma" sheetId="5" r:id="rId4"/>
    <sheet name="Relatório" sheetId="9" r:id="rId5"/>
    <sheet name="Parcela Maior Relevância" sheetId="6" r:id="rId6"/>
    <sheet name="BDI" sheetId="10" r:id="rId7"/>
    <sheet name="CPU's" sheetId="7" r:id="rId8"/>
  </sheets>
  <definedNames>
    <definedName name="_xlnm.Print_Area" localSheetId="6">BDI!$A$1:$D$32</definedName>
    <definedName name="_xlnm.Print_Area" localSheetId="7">'CPU''s'!$B$1:$K$770</definedName>
    <definedName name="_xlnm.Print_Area" localSheetId="3">Cronograma!$A$1:$U$58</definedName>
    <definedName name="_xlnm.Print_Area" localSheetId="1">Planilha!$B$1:$N$2135</definedName>
    <definedName name="_xlnm.Print_Area" localSheetId="0">Resumo!$A$1:$F$23</definedName>
    <definedName name="_xlnm.Print_Area" localSheetId="2">Somatório!$A$1:$F$34</definedName>
    <definedName name="_xlnm.Print_Titles" localSheetId="7">'CPU''s'!$1:$10</definedName>
    <definedName name="_xlnm.Print_Titles" localSheetId="3">Cronograma!$1:$10</definedName>
    <definedName name="_xlnm.Print_Titles" localSheetId="1">Planilha!$1:$11</definedName>
    <definedName name="_xlnm.Print_Titles" localSheetId="2">Somatório!$1:$11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C11" i="9" s="1"/>
  <c r="E14" i="4"/>
  <c r="C12" i="9" s="1"/>
  <c r="E15" i="4"/>
  <c r="B17" i="5" s="1"/>
  <c r="E16" i="4"/>
  <c r="B19" i="5" s="1"/>
  <c r="E17" i="4"/>
  <c r="B21" i="5" s="1"/>
  <c r="E18" i="4"/>
  <c r="E19" i="4"/>
  <c r="E20" i="4"/>
  <c r="E21" i="4"/>
  <c r="C19" i="9" s="1"/>
  <c r="E22" i="4"/>
  <c r="C20" i="9" s="1"/>
  <c r="E23" i="4"/>
  <c r="B33" i="5" s="1"/>
  <c r="E24" i="4"/>
  <c r="E25" i="4"/>
  <c r="B37" i="5" s="1"/>
  <c r="E26" i="4"/>
  <c r="C24" i="9" s="1"/>
  <c r="E27" i="4"/>
  <c r="E28" i="4"/>
  <c r="C26" i="9" s="1"/>
  <c r="E29" i="4"/>
  <c r="C27" i="9" s="1"/>
  <c r="E30" i="4"/>
  <c r="C28" i="9" s="1"/>
  <c r="E31" i="4"/>
  <c r="B49" i="5" s="1"/>
  <c r="E32" i="4"/>
  <c r="E33" i="4"/>
  <c r="B53" i="5" s="1"/>
  <c r="E12" i="4"/>
  <c r="C10" i="9" s="1"/>
  <c r="U20" i="3"/>
  <c r="V20" i="3"/>
  <c r="U21" i="3"/>
  <c r="V21" i="3"/>
  <c r="U38" i="3"/>
  <c r="V38" i="3"/>
  <c r="U42" i="3"/>
  <c r="V42" i="3"/>
  <c r="U43" i="3"/>
  <c r="V43" i="3"/>
  <c r="U46" i="3"/>
  <c r="V46" i="3"/>
  <c r="U49" i="3"/>
  <c r="V49" i="3"/>
  <c r="U55" i="3"/>
  <c r="V55" i="3"/>
  <c r="U59" i="3"/>
  <c r="V59" i="3"/>
  <c r="U60" i="3"/>
  <c r="V60" i="3"/>
  <c r="U62" i="3"/>
  <c r="V62" i="3"/>
  <c r="U63" i="3"/>
  <c r="V63" i="3"/>
  <c r="U67" i="3"/>
  <c r="V67" i="3"/>
  <c r="U71" i="3"/>
  <c r="V71" i="3"/>
  <c r="U72" i="3"/>
  <c r="V72" i="3"/>
  <c r="U79" i="3"/>
  <c r="V79" i="3"/>
  <c r="U87" i="3"/>
  <c r="V87" i="3"/>
  <c r="U89" i="3"/>
  <c r="V89" i="3"/>
  <c r="U90" i="3"/>
  <c r="V90" i="3"/>
  <c r="U91" i="3"/>
  <c r="V91" i="3"/>
  <c r="U101" i="3"/>
  <c r="V101" i="3"/>
  <c r="U111" i="3"/>
  <c r="V111" i="3"/>
  <c r="U112" i="3"/>
  <c r="V112" i="3"/>
  <c r="U118" i="3"/>
  <c r="V118" i="3"/>
  <c r="U124" i="3"/>
  <c r="V124" i="3"/>
  <c r="U125" i="3"/>
  <c r="V125" i="3"/>
  <c r="U131" i="3"/>
  <c r="V131" i="3"/>
  <c r="U138" i="3"/>
  <c r="V138" i="3"/>
  <c r="U140" i="3"/>
  <c r="V140" i="3"/>
  <c r="U142" i="3"/>
  <c r="V142" i="3"/>
  <c r="U143" i="3"/>
  <c r="V143" i="3"/>
  <c r="U197" i="3"/>
  <c r="V197" i="3"/>
  <c r="U246" i="3"/>
  <c r="V246" i="3"/>
  <c r="U259" i="3"/>
  <c r="V259" i="3"/>
  <c r="U282" i="3"/>
  <c r="V282" i="3"/>
  <c r="U301" i="3"/>
  <c r="V301" i="3"/>
  <c r="U302" i="3"/>
  <c r="V302" i="3"/>
  <c r="U303" i="3"/>
  <c r="V303" i="3"/>
  <c r="U315" i="3"/>
  <c r="V315" i="3"/>
  <c r="U324" i="3"/>
  <c r="V324" i="3"/>
  <c r="U328" i="3"/>
  <c r="V328" i="3"/>
  <c r="U332" i="3"/>
  <c r="V332" i="3"/>
  <c r="U333" i="3"/>
  <c r="V333" i="3"/>
  <c r="U338" i="3"/>
  <c r="V338" i="3"/>
  <c r="U341" i="3"/>
  <c r="V341" i="3"/>
  <c r="U346" i="3"/>
  <c r="V346" i="3"/>
  <c r="U349" i="3"/>
  <c r="V349" i="3"/>
  <c r="U356" i="3"/>
  <c r="V356" i="3"/>
  <c r="U362" i="3"/>
  <c r="V362" i="3"/>
  <c r="U365" i="3"/>
  <c r="V365" i="3"/>
  <c r="U366" i="3"/>
  <c r="V366" i="3"/>
  <c r="U372" i="3"/>
  <c r="V372" i="3"/>
  <c r="U375" i="3"/>
  <c r="V375" i="3"/>
  <c r="U382" i="3"/>
  <c r="V382" i="3"/>
  <c r="U385" i="3"/>
  <c r="V385" i="3"/>
  <c r="U389" i="3"/>
  <c r="V389" i="3"/>
  <c r="U392" i="3"/>
  <c r="V392" i="3"/>
  <c r="U394" i="3"/>
  <c r="V394" i="3"/>
  <c r="U398" i="3"/>
  <c r="V398" i="3"/>
  <c r="U401" i="3"/>
  <c r="V401" i="3"/>
  <c r="U403" i="3"/>
  <c r="V403" i="3"/>
  <c r="U404" i="3"/>
  <c r="V404" i="3"/>
  <c r="U406" i="3"/>
  <c r="V406" i="3"/>
  <c r="U408" i="3"/>
  <c r="V408" i="3"/>
  <c r="U410" i="3"/>
  <c r="V410" i="3"/>
  <c r="U411" i="3"/>
  <c r="V411" i="3"/>
  <c r="U439" i="3"/>
  <c r="V439" i="3"/>
  <c r="U445" i="3"/>
  <c r="V445" i="3"/>
  <c r="U446" i="3"/>
  <c r="V446" i="3"/>
  <c r="U448" i="3"/>
  <c r="V448" i="3"/>
  <c r="U450" i="3"/>
  <c r="V450" i="3"/>
  <c r="U452" i="3"/>
  <c r="V452" i="3"/>
  <c r="U453" i="3"/>
  <c r="V453" i="3"/>
  <c r="U455" i="3"/>
  <c r="V455" i="3"/>
  <c r="U462" i="3"/>
  <c r="V462" i="3"/>
  <c r="U463" i="3"/>
  <c r="V463" i="3"/>
  <c r="U466" i="3"/>
  <c r="V466" i="3"/>
  <c r="U469" i="3"/>
  <c r="V469" i="3"/>
  <c r="U470" i="3"/>
  <c r="V470" i="3"/>
  <c r="U473" i="3"/>
  <c r="V473" i="3"/>
  <c r="U476" i="3"/>
  <c r="V476" i="3"/>
  <c r="U479" i="3"/>
  <c r="V479" i="3"/>
  <c r="U482" i="3"/>
  <c r="V482" i="3"/>
  <c r="U484" i="3"/>
  <c r="V484" i="3"/>
  <c r="U486" i="3"/>
  <c r="V486" i="3"/>
  <c r="U490" i="3"/>
  <c r="V490" i="3"/>
  <c r="U491" i="3"/>
  <c r="V491" i="3"/>
  <c r="U493" i="3"/>
  <c r="V493" i="3"/>
  <c r="U495" i="3"/>
  <c r="V495" i="3"/>
  <c r="U497" i="3"/>
  <c r="V497" i="3"/>
  <c r="U499" i="3"/>
  <c r="V499" i="3"/>
  <c r="U501" i="3"/>
  <c r="V501" i="3"/>
  <c r="U503" i="3"/>
  <c r="V503" i="3"/>
  <c r="U505" i="3"/>
  <c r="V505" i="3"/>
  <c r="U506" i="3"/>
  <c r="V506" i="3"/>
  <c r="U515" i="3"/>
  <c r="V515" i="3"/>
  <c r="U520" i="3"/>
  <c r="V520" i="3"/>
  <c r="U524" i="3"/>
  <c r="V524" i="3"/>
  <c r="U528" i="3"/>
  <c r="V528" i="3"/>
  <c r="U529" i="3"/>
  <c r="V529" i="3"/>
  <c r="U531" i="3"/>
  <c r="V531" i="3"/>
  <c r="U533" i="3"/>
  <c r="V533" i="3"/>
  <c r="U536" i="3"/>
  <c r="V536" i="3"/>
  <c r="U537" i="3"/>
  <c r="V537" i="3"/>
  <c r="U541" i="3"/>
  <c r="V541" i="3"/>
  <c r="U551" i="3"/>
  <c r="V551" i="3"/>
  <c r="U553" i="3"/>
  <c r="V553" i="3"/>
  <c r="U554" i="3"/>
  <c r="V554" i="3"/>
  <c r="U564" i="3"/>
  <c r="V564" i="3"/>
  <c r="U570" i="3"/>
  <c r="V570" i="3"/>
  <c r="U577" i="3"/>
  <c r="V577" i="3"/>
  <c r="U579" i="3"/>
  <c r="V579" i="3"/>
  <c r="U581" i="3"/>
  <c r="V581" i="3"/>
  <c r="U623" i="3"/>
  <c r="V623" i="3"/>
  <c r="U663" i="3"/>
  <c r="V663" i="3"/>
  <c r="U666" i="3"/>
  <c r="V666" i="3"/>
  <c r="U668" i="3"/>
  <c r="V668" i="3"/>
  <c r="U670" i="3"/>
  <c r="V670" i="3"/>
  <c r="U674" i="3"/>
  <c r="V674" i="3"/>
  <c r="U678" i="3"/>
  <c r="V678" i="3"/>
  <c r="U681" i="3"/>
  <c r="V681" i="3"/>
  <c r="U686" i="3"/>
  <c r="V686" i="3"/>
  <c r="U689" i="3"/>
  <c r="V689" i="3"/>
  <c r="U695" i="3"/>
  <c r="V695" i="3"/>
  <c r="U698" i="3"/>
  <c r="V698" i="3"/>
  <c r="U709" i="3"/>
  <c r="V709" i="3"/>
  <c r="U712" i="3"/>
  <c r="V712" i="3"/>
  <c r="U713" i="3"/>
  <c r="V713" i="3"/>
  <c r="U715" i="3"/>
  <c r="V715" i="3"/>
  <c r="U717" i="3"/>
  <c r="V717" i="3"/>
  <c r="U720" i="3"/>
  <c r="V720" i="3"/>
  <c r="U721" i="3"/>
  <c r="V721" i="3"/>
  <c r="U725" i="3"/>
  <c r="V725" i="3"/>
  <c r="U734" i="3"/>
  <c r="V734" i="3"/>
  <c r="U736" i="3"/>
  <c r="V736" i="3"/>
  <c r="U737" i="3"/>
  <c r="V737" i="3"/>
  <c r="U748" i="3"/>
  <c r="V748" i="3"/>
  <c r="U756" i="3"/>
  <c r="V756" i="3"/>
  <c r="U764" i="3"/>
  <c r="V764" i="3"/>
  <c r="U766" i="3"/>
  <c r="V766" i="3"/>
  <c r="U768" i="3"/>
  <c r="V768" i="3"/>
  <c r="U821" i="3"/>
  <c r="V821" i="3"/>
  <c r="U849" i="3"/>
  <c r="V849" i="3"/>
  <c r="U851" i="3"/>
  <c r="V851" i="3"/>
  <c r="U853" i="3"/>
  <c r="V853" i="3"/>
  <c r="U855" i="3"/>
  <c r="V855" i="3"/>
  <c r="U859" i="3"/>
  <c r="V859" i="3"/>
  <c r="U863" i="3"/>
  <c r="V863" i="3"/>
  <c r="U865" i="3"/>
  <c r="V865" i="3"/>
  <c r="U872" i="3"/>
  <c r="V872" i="3"/>
  <c r="U875" i="3"/>
  <c r="V875" i="3"/>
  <c r="U881" i="3"/>
  <c r="V881" i="3"/>
  <c r="U886" i="3"/>
  <c r="V886" i="3"/>
  <c r="U896" i="3"/>
  <c r="V896" i="3"/>
  <c r="U900" i="3"/>
  <c r="V900" i="3"/>
  <c r="U901" i="3"/>
  <c r="V901" i="3"/>
  <c r="U903" i="3"/>
  <c r="V903" i="3"/>
  <c r="U905" i="3"/>
  <c r="V905" i="3"/>
  <c r="U906" i="3"/>
  <c r="V906" i="3"/>
  <c r="U909" i="3"/>
  <c r="V909" i="3"/>
  <c r="U912" i="3"/>
  <c r="V912" i="3"/>
  <c r="U913" i="3"/>
  <c r="V913" i="3"/>
  <c r="U917" i="3"/>
  <c r="V917" i="3"/>
  <c r="U925" i="3"/>
  <c r="V925" i="3"/>
  <c r="U927" i="3"/>
  <c r="V927" i="3"/>
  <c r="U928" i="3"/>
  <c r="V928" i="3"/>
  <c r="U938" i="3"/>
  <c r="V938" i="3"/>
  <c r="U944" i="3"/>
  <c r="V944" i="3"/>
  <c r="U953" i="3"/>
  <c r="V953" i="3"/>
  <c r="U955" i="3"/>
  <c r="V955" i="3"/>
  <c r="U957" i="3"/>
  <c r="V957" i="3"/>
  <c r="U959" i="3"/>
  <c r="V959" i="3"/>
  <c r="U988" i="3"/>
  <c r="V988" i="3"/>
  <c r="U990" i="3"/>
  <c r="V990" i="3"/>
  <c r="U992" i="3"/>
  <c r="V992" i="3"/>
  <c r="U994" i="3"/>
  <c r="V994" i="3"/>
  <c r="U998" i="3"/>
  <c r="V998" i="3"/>
  <c r="U1002" i="3"/>
  <c r="V1002" i="3"/>
  <c r="U1004" i="3"/>
  <c r="V1004" i="3"/>
  <c r="U1007" i="3"/>
  <c r="V1007" i="3"/>
  <c r="U1011" i="3"/>
  <c r="V1011" i="3"/>
  <c r="U1017" i="3"/>
  <c r="V1017" i="3"/>
  <c r="U1019" i="3"/>
  <c r="V1019" i="3"/>
  <c r="U1020" i="3"/>
  <c r="V1020" i="3"/>
  <c r="U1023" i="3"/>
  <c r="V1023" i="3"/>
  <c r="U1026" i="3"/>
  <c r="V1026" i="3"/>
  <c r="U1029" i="3"/>
  <c r="V1029" i="3"/>
  <c r="U1031" i="3"/>
  <c r="V1031" i="3"/>
  <c r="U1033" i="3"/>
  <c r="V1033" i="3"/>
  <c r="U1035" i="3"/>
  <c r="V1035" i="3"/>
  <c r="U1037" i="3"/>
  <c r="V1037" i="3"/>
  <c r="U1038" i="3"/>
  <c r="V1038" i="3"/>
  <c r="U1040" i="3"/>
  <c r="V1040" i="3"/>
  <c r="U1042" i="3"/>
  <c r="V1042" i="3"/>
  <c r="U1043" i="3"/>
  <c r="V1043" i="3"/>
  <c r="U1046" i="3"/>
  <c r="V1046" i="3"/>
  <c r="U1049" i="3"/>
  <c r="V1049" i="3"/>
  <c r="U1050" i="3"/>
  <c r="V1050" i="3"/>
  <c r="U1054" i="3"/>
  <c r="V1054" i="3"/>
  <c r="U1063" i="3"/>
  <c r="V1063" i="3"/>
  <c r="U1065" i="3"/>
  <c r="V1065" i="3"/>
  <c r="U1066" i="3"/>
  <c r="V1066" i="3"/>
  <c r="U1076" i="3"/>
  <c r="V1076" i="3"/>
  <c r="U1083" i="3"/>
  <c r="V1083" i="3"/>
  <c r="U1092" i="3"/>
  <c r="V1092" i="3"/>
  <c r="U1094" i="3"/>
  <c r="V1094" i="3"/>
  <c r="U1096" i="3"/>
  <c r="V1096" i="3"/>
  <c r="U1098" i="3"/>
  <c r="V1098" i="3"/>
  <c r="U1127" i="3"/>
  <c r="V1127" i="3"/>
  <c r="U1129" i="3"/>
  <c r="V1129" i="3"/>
  <c r="U1131" i="3"/>
  <c r="V1131" i="3"/>
  <c r="U1133" i="3"/>
  <c r="V1133" i="3"/>
  <c r="U1137" i="3"/>
  <c r="V1137" i="3"/>
  <c r="U1141" i="3"/>
  <c r="V1141" i="3"/>
  <c r="U1143" i="3"/>
  <c r="V1143" i="3"/>
  <c r="U1146" i="3"/>
  <c r="V1146" i="3"/>
  <c r="U1150" i="3"/>
  <c r="V1150" i="3"/>
  <c r="U1156" i="3"/>
  <c r="V1156" i="3"/>
  <c r="U1158" i="3"/>
  <c r="V1158" i="3"/>
  <c r="U1159" i="3"/>
  <c r="V1159" i="3"/>
  <c r="U1162" i="3"/>
  <c r="V1162" i="3"/>
  <c r="U1165" i="3"/>
  <c r="V1165" i="3"/>
  <c r="U1168" i="3"/>
  <c r="V1168" i="3"/>
  <c r="U1170" i="3"/>
  <c r="V1170" i="3"/>
  <c r="U1172" i="3"/>
  <c r="V1172" i="3"/>
  <c r="U1174" i="3"/>
  <c r="V1174" i="3"/>
  <c r="U1176" i="3"/>
  <c r="V1176" i="3"/>
  <c r="U1177" i="3"/>
  <c r="V1177" i="3"/>
  <c r="U1179" i="3"/>
  <c r="V1179" i="3"/>
  <c r="U1181" i="3"/>
  <c r="V1181" i="3"/>
  <c r="U1182" i="3"/>
  <c r="V1182" i="3"/>
  <c r="U1188" i="3"/>
  <c r="V1188" i="3"/>
  <c r="U1191" i="3"/>
  <c r="V1191" i="3"/>
  <c r="U1192" i="3"/>
  <c r="V1192" i="3"/>
  <c r="U1196" i="3"/>
  <c r="V1196" i="3"/>
  <c r="U1205" i="3"/>
  <c r="V1205" i="3"/>
  <c r="U1207" i="3"/>
  <c r="V1207" i="3"/>
  <c r="U1208" i="3"/>
  <c r="V1208" i="3"/>
  <c r="U1218" i="3"/>
  <c r="V1218" i="3"/>
  <c r="U1225" i="3"/>
  <c r="V1225" i="3"/>
  <c r="U1234" i="3"/>
  <c r="V1234" i="3"/>
  <c r="U1236" i="3"/>
  <c r="V1236" i="3"/>
  <c r="U1238" i="3"/>
  <c r="V1238" i="3"/>
  <c r="U1240" i="3"/>
  <c r="V1240" i="3"/>
  <c r="U1242" i="3"/>
  <c r="V1242" i="3"/>
  <c r="U1273" i="3"/>
  <c r="V1273" i="3"/>
  <c r="U1274" i="3"/>
  <c r="V1274" i="3"/>
  <c r="U1275" i="3"/>
  <c r="V1275" i="3"/>
  <c r="U1289" i="3"/>
  <c r="V1289" i="3"/>
  <c r="U1298" i="3"/>
  <c r="V1298" i="3"/>
  <c r="U1301" i="3"/>
  <c r="V1301" i="3"/>
  <c r="U1302" i="3"/>
  <c r="V1302" i="3"/>
  <c r="U1306" i="3"/>
  <c r="V1306" i="3"/>
  <c r="U1309" i="3"/>
  <c r="V1309" i="3"/>
  <c r="U1313" i="3"/>
  <c r="V1313" i="3"/>
  <c r="U1315" i="3"/>
  <c r="V1315" i="3"/>
  <c r="U1319" i="3"/>
  <c r="V1319" i="3"/>
  <c r="U1325" i="3"/>
  <c r="V1325" i="3"/>
  <c r="U1330" i="3"/>
  <c r="V1330" i="3"/>
  <c r="U1333" i="3"/>
  <c r="V1333" i="3"/>
  <c r="U1334" i="3"/>
  <c r="V1334" i="3"/>
  <c r="U1336" i="3"/>
  <c r="V1336" i="3"/>
  <c r="U1338" i="3"/>
  <c r="V1338" i="3"/>
  <c r="U1343" i="3"/>
  <c r="V1343" i="3"/>
  <c r="U1347" i="3"/>
  <c r="V1347" i="3"/>
  <c r="U1352" i="3"/>
  <c r="V1352" i="3"/>
  <c r="U1355" i="3"/>
  <c r="V1355" i="3"/>
  <c r="U1357" i="3"/>
  <c r="V1357" i="3"/>
  <c r="U1361" i="3"/>
  <c r="V1361" i="3"/>
  <c r="U1364" i="3"/>
  <c r="V1364" i="3"/>
  <c r="U1367" i="3"/>
  <c r="V1367" i="3"/>
  <c r="U1371" i="3"/>
  <c r="V1371" i="3"/>
  <c r="U1373" i="3"/>
  <c r="V1373" i="3"/>
  <c r="U1377" i="3"/>
  <c r="V1377" i="3"/>
  <c r="U1383" i="3"/>
  <c r="V1383" i="3"/>
  <c r="U1385" i="3"/>
  <c r="V1385" i="3"/>
  <c r="U1390" i="3"/>
  <c r="V1390" i="3"/>
  <c r="U1395" i="3"/>
  <c r="V1395" i="3"/>
  <c r="U1401" i="3"/>
  <c r="V1401" i="3"/>
  <c r="U1404" i="3"/>
  <c r="V1404" i="3"/>
  <c r="U1406" i="3"/>
  <c r="V1406" i="3"/>
  <c r="U1407" i="3"/>
  <c r="V1407" i="3"/>
  <c r="U1410" i="3"/>
  <c r="V1410" i="3"/>
  <c r="U1413" i="3"/>
  <c r="V1413" i="3"/>
  <c r="U1416" i="3"/>
  <c r="V1416" i="3"/>
  <c r="U1418" i="3"/>
  <c r="V1418" i="3"/>
  <c r="U1420" i="3"/>
  <c r="V1420" i="3"/>
  <c r="U1422" i="3"/>
  <c r="V1422" i="3"/>
  <c r="U1426" i="3"/>
  <c r="V1426" i="3"/>
  <c r="U1427" i="3"/>
  <c r="V1427" i="3"/>
  <c r="U1429" i="3"/>
  <c r="V1429" i="3"/>
  <c r="U1431" i="3"/>
  <c r="V1431" i="3"/>
  <c r="U1434" i="3"/>
  <c r="V1434" i="3"/>
  <c r="U1435" i="3"/>
  <c r="V1435" i="3"/>
  <c r="U1439" i="3"/>
  <c r="V1439" i="3"/>
  <c r="U1448" i="3"/>
  <c r="V1448" i="3"/>
  <c r="U1450" i="3"/>
  <c r="V1450" i="3"/>
  <c r="U1451" i="3"/>
  <c r="V1451" i="3"/>
  <c r="U1463" i="3"/>
  <c r="V1463" i="3"/>
  <c r="U1469" i="3"/>
  <c r="V1469" i="3"/>
  <c r="U1476" i="3"/>
  <c r="V1476" i="3"/>
  <c r="U1483" i="3"/>
  <c r="V1483" i="3"/>
  <c r="U1486" i="3"/>
  <c r="V1486" i="3"/>
  <c r="U1488" i="3"/>
  <c r="V1488" i="3"/>
  <c r="U1490" i="3"/>
  <c r="V1490" i="3"/>
  <c r="U1508" i="3"/>
  <c r="V1508" i="3"/>
  <c r="U1509" i="3"/>
  <c r="V1509" i="3"/>
  <c r="U1510" i="3"/>
  <c r="V1510" i="3"/>
  <c r="U1518" i="3"/>
  <c r="V1518" i="3"/>
  <c r="U1526" i="3"/>
  <c r="V1526" i="3"/>
  <c r="U1532" i="3"/>
  <c r="V1532" i="3"/>
  <c r="U1536" i="3"/>
  <c r="V1536" i="3"/>
  <c r="U1542" i="3"/>
  <c r="V1542" i="3"/>
  <c r="U1546" i="3"/>
  <c r="V1546" i="3"/>
  <c r="U1547" i="3"/>
  <c r="V1547" i="3"/>
  <c r="U1551" i="3"/>
  <c r="V1551" i="3"/>
  <c r="U1555" i="3"/>
  <c r="V1555" i="3"/>
  <c r="U1557" i="3"/>
  <c r="V1557" i="3"/>
  <c r="U1564" i="3"/>
  <c r="V1564" i="3"/>
  <c r="U1569" i="3"/>
  <c r="V1569" i="3"/>
  <c r="U1572" i="3"/>
  <c r="V1572" i="3"/>
  <c r="U1576" i="3"/>
  <c r="V1576" i="3"/>
  <c r="U1577" i="3"/>
  <c r="V1577" i="3"/>
  <c r="U1583" i="3"/>
  <c r="V1583" i="3"/>
  <c r="U1586" i="3"/>
  <c r="V1586" i="3"/>
  <c r="U1591" i="3"/>
  <c r="V1591" i="3"/>
  <c r="U1594" i="3"/>
  <c r="V1594" i="3"/>
  <c r="U1596" i="3"/>
  <c r="V1596" i="3"/>
  <c r="U1600" i="3"/>
  <c r="V1600" i="3"/>
  <c r="U1604" i="3"/>
  <c r="V1604" i="3"/>
  <c r="U1608" i="3"/>
  <c r="V1608" i="3"/>
  <c r="U1611" i="3"/>
  <c r="V1611" i="3"/>
  <c r="U1613" i="3"/>
  <c r="V1613" i="3"/>
  <c r="U1614" i="3"/>
  <c r="V1614" i="3"/>
  <c r="U1618" i="3"/>
  <c r="V1618" i="3"/>
  <c r="U1625" i="3"/>
  <c r="V1625" i="3"/>
  <c r="U1627" i="3"/>
  <c r="V1627" i="3"/>
  <c r="U1632" i="3"/>
  <c r="V1632" i="3"/>
  <c r="U1635" i="3"/>
  <c r="V1635" i="3"/>
  <c r="U1636" i="3"/>
  <c r="V1636" i="3"/>
  <c r="U1640" i="3"/>
  <c r="V1640" i="3"/>
  <c r="U1643" i="3"/>
  <c r="V1643" i="3"/>
  <c r="U1647" i="3"/>
  <c r="V1647" i="3"/>
  <c r="U1648" i="3"/>
  <c r="V1648" i="3"/>
  <c r="U1650" i="3"/>
  <c r="V1650" i="3"/>
  <c r="U1653" i="3"/>
  <c r="V1653" i="3"/>
  <c r="U1656" i="3"/>
  <c r="V1656" i="3"/>
  <c r="U1658" i="3"/>
  <c r="V1658" i="3"/>
  <c r="U1660" i="3"/>
  <c r="V1660" i="3"/>
  <c r="U1662" i="3"/>
  <c r="V1662" i="3"/>
  <c r="U1664" i="3"/>
  <c r="V1664" i="3"/>
  <c r="U1669" i="3"/>
  <c r="V1669" i="3"/>
  <c r="U1670" i="3"/>
  <c r="V1670" i="3"/>
  <c r="U1672" i="3"/>
  <c r="V1672" i="3"/>
  <c r="U1674" i="3"/>
  <c r="V1674" i="3"/>
  <c r="U1675" i="3"/>
  <c r="V1675" i="3"/>
  <c r="U1678" i="3"/>
  <c r="V1678" i="3"/>
  <c r="U1681" i="3"/>
  <c r="V1681" i="3"/>
  <c r="U1682" i="3"/>
  <c r="V1682" i="3"/>
  <c r="U1686" i="3"/>
  <c r="V1686" i="3"/>
  <c r="U1693" i="3"/>
  <c r="V1693" i="3"/>
  <c r="U1695" i="3"/>
  <c r="V1695" i="3"/>
  <c r="U1696" i="3"/>
  <c r="V1696" i="3"/>
  <c r="U1706" i="3"/>
  <c r="V1706" i="3"/>
  <c r="U1712" i="3"/>
  <c r="V1712" i="3"/>
  <c r="U1719" i="3"/>
  <c r="V1719" i="3"/>
  <c r="U1721" i="3"/>
  <c r="V1721" i="3"/>
  <c r="U1723" i="3"/>
  <c r="V1723" i="3"/>
  <c r="U1725" i="3"/>
  <c r="V1725" i="3"/>
  <c r="U1757" i="3"/>
  <c r="V1757" i="3"/>
  <c r="U1758" i="3"/>
  <c r="V1758" i="3"/>
  <c r="U1759" i="3"/>
  <c r="V1759" i="3"/>
  <c r="U1774" i="3"/>
  <c r="V1774" i="3"/>
  <c r="U1783" i="3"/>
  <c r="V1783" i="3"/>
  <c r="U1787" i="3"/>
  <c r="V1787" i="3"/>
  <c r="U1791" i="3"/>
  <c r="V1791" i="3"/>
  <c r="U1792" i="3"/>
  <c r="V1792" i="3"/>
  <c r="U1797" i="3"/>
  <c r="V1797" i="3"/>
  <c r="U1800" i="3"/>
  <c r="V1800" i="3"/>
  <c r="U1805" i="3"/>
  <c r="V1805" i="3"/>
  <c r="U1808" i="3"/>
  <c r="V1808" i="3"/>
  <c r="U1815" i="3"/>
  <c r="V1815" i="3"/>
  <c r="U1821" i="3"/>
  <c r="V1821" i="3"/>
  <c r="U1824" i="3"/>
  <c r="V1824" i="3"/>
  <c r="U1825" i="3"/>
  <c r="V1825" i="3"/>
  <c r="U1831" i="3"/>
  <c r="V1831" i="3"/>
  <c r="U1834" i="3"/>
  <c r="V1834" i="3"/>
  <c r="U1841" i="3"/>
  <c r="V1841" i="3"/>
  <c r="U1844" i="3"/>
  <c r="V1844" i="3"/>
  <c r="U1848" i="3"/>
  <c r="V1848" i="3"/>
  <c r="U1851" i="3"/>
  <c r="V1851" i="3"/>
  <c r="U1853" i="3"/>
  <c r="V1853" i="3"/>
  <c r="U1857" i="3"/>
  <c r="V1857" i="3"/>
  <c r="U1860" i="3"/>
  <c r="V1860" i="3"/>
  <c r="U1864" i="3"/>
  <c r="V1864" i="3"/>
  <c r="U1867" i="3"/>
  <c r="V1867" i="3"/>
  <c r="U1869" i="3"/>
  <c r="V1869" i="3"/>
  <c r="U1873" i="3"/>
  <c r="V1873" i="3"/>
  <c r="U1878" i="3"/>
  <c r="V1878" i="3"/>
  <c r="U1880" i="3"/>
  <c r="V1880" i="3"/>
  <c r="U1885" i="3"/>
  <c r="V1885" i="3"/>
  <c r="U1888" i="3"/>
  <c r="V1888" i="3"/>
  <c r="U1894" i="3"/>
  <c r="V1894" i="3"/>
  <c r="U1897" i="3"/>
  <c r="V1897" i="3"/>
  <c r="U1898" i="3"/>
  <c r="V1898" i="3"/>
  <c r="U1901" i="3"/>
  <c r="V1901" i="3"/>
  <c r="U1904" i="3"/>
  <c r="V1904" i="3"/>
  <c r="U1907" i="3"/>
  <c r="V1907" i="3"/>
  <c r="U1909" i="3"/>
  <c r="V1909" i="3"/>
  <c r="U1911" i="3"/>
  <c r="V1911" i="3"/>
  <c r="U1913" i="3"/>
  <c r="V1913" i="3"/>
  <c r="U1917" i="3"/>
  <c r="V1917" i="3"/>
  <c r="U1918" i="3"/>
  <c r="V1918" i="3"/>
  <c r="U1920" i="3"/>
  <c r="V1920" i="3"/>
  <c r="U1922" i="3"/>
  <c r="V1922" i="3"/>
  <c r="U1923" i="3"/>
  <c r="V1923" i="3"/>
  <c r="U1926" i="3"/>
  <c r="V1926" i="3"/>
  <c r="U1929" i="3"/>
  <c r="V1929" i="3"/>
  <c r="U1935" i="3"/>
  <c r="V1935" i="3"/>
  <c r="U1936" i="3"/>
  <c r="V1936" i="3"/>
  <c r="U1940" i="3"/>
  <c r="V1940" i="3"/>
  <c r="U1947" i="3"/>
  <c r="V1947" i="3"/>
  <c r="U1949" i="3"/>
  <c r="V1949" i="3"/>
  <c r="U1950" i="3"/>
  <c r="V1950" i="3"/>
  <c r="U1960" i="3"/>
  <c r="V1960" i="3"/>
  <c r="U1967" i="3"/>
  <c r="V1967" i="3"/>
  <c r="U1973" i="3"/>
  <c r="V1973" i="3"/>
  <c r="U1979" i="3"/>
  <c r="V1979" i="3"/>
  <c r="U1985" i="3"/>
  <c r="V1985" i="3"/>
  <c r="U1991" i="3"/>
  <c r="V1991" i="3"/>
  <c r="U1993" i="3"/>
  <c r="V1993" i="3"/>
  <c r="U2016" i="3"/>
  <c r="V2016" i="3"/>
  <c r="U2020" i="3"/>
  <c r="V2020" i="3"/>
  <c r="U2022" i="3"/>
  <c r="V2022" i="3"/>
  <c r="U2024" i="3"/>
  <c r="V2024" i="3"/>
  <c r="U2026" i="3"/>
  <c r="V2026" i="3"/>
  <c r="U2029" i="3"/>
  <c r="V2029" i="3"/>
  <c r="U2034" i="3"/>
  <c r="V2034" i="3"/>
  <c r="U2035" i="3"/>
  <c r="V2035" i="3"/>
  <c r="U2037" i="3"/>
  <c r="V2037" i="3"/>
  <c r="U2040" i="3"/>
  <c r="V2040" i="3"/>
  <c r="U2042" i="3"/>
  <c r="V2042" i="3"/>
  <c r="U2044" i="3"/>
  <c r="V2044" i="3"/>
  <c r="U2051" i="3"/>
  <c r="V2051" i="3"/>
  <c r="U2052" i="3"/>
  <c r="V2052" i="3"/>
  <c r="U2054" i="3"/>
  <c r="V2054" i="3"/>
  <c r="U2056" i="3"/>
  <c r="V2056" i="3"/>
  <c r="U2059" i="3"/>
  <c r="V2059" i="3"/>
  <c r="U2060" i="3"/>
  <c r="V2060" i="3"/>
  <c r="U2070" i="3"/>
  <c r="V2070" i="3"/>
  <c r="U2072" i="3"/>
  <c r="V2072" i="3"/>
  <c r="U2074" i="3"/>
  <c r="V2074" i="3"/>
  <c r="U2075" i="3"/>
  <c r="V2075" i="3"/>
  <c r="U2077" i="3"/>
  <c r="V2077" i="3"/>
  <c r="U2079" i="3"/>
  <c r="V2079" i="3"/>
  <c r="U2080" i="3"/>
  <c r="V2080" i="3"/>
  <c r="U2084" i="3"/>
  <c r="V2084" i="3"/>
  <c r="U2085" i="3"/>
  <c r="V2085" i="3"/>
  <c r="U2087" i="3"/>
  <c r="V2087" i="3"/>
  <c r="U2089" i="3"/>
  <c r="V2089" i="3"/>
  <c r="U2090" i="3"/>
  <c r="V2090" i="3"/>
  <c r="U2092" i="3"/>
  <c r="V2092" i="3"/>
  <c r="U2094" i="3"/>
  <c r="V2094" i="3"/>
  <c r="U2097" i="3"/>
  <c r="V2097" i="3"/>
  <c r="U2098" i="3"/>
  <c r="V2098" i="3"/>
  <c r="U2108" i="3"/>
  <c r="V2108" i="3"/>
  <c r="U2110" i="3"/>
  <c r="V2110" i="3"/>
  <c r="U2112" i="3"/>
  <c r="V2112" i="3"/>
  <c r="U2113" i="3"/>
  <c r="V2113" i="3"/>
  <c r="U2115" i="3"/>
  <c r="V2115" i="3"/>
  <c r="U2117" i="3"/>
  <c r="V2117" i="3"/>
  <c r="U2118" i="3"/>
  <c r="V2118" i="3"/>
  <c r="U2122" i="3"/>
  <c r="V2122" i="3"/>
  <c r="U2123" i="3"/>
  <c r="V2123" i="3"/>
  <c r="U2125" i="3"/>
  <c r="V2125" i="3"/>
  <c r="B43" i="5" l="1"/>
  <c r="P44" i="5" s="1"/>
  <c r="C31" i="9"/>
  <c r="C23" i="9"/>
  <c r="C15" i="9"/>
  <c r="D34" i="4"/>
  <c r="E34" i="4" s="1"/>
  <c r="B10" i="5" s="1"/>
  <c r="B11" i="5"/>
  <c r="Q12" i="5" s="1"/>
  <c r="S54" i="5"/>
  <c r="L54" i="5"/>
  <c r="D54" i="5"/>
  <c r="U54" i="5"/>
  <c r="K54" i="5"/>
  <c r="T54" i="5"/>
  <c r="J54" i="5"/>
  <c r="M54" i="5"/>
  <c r="Q54" i="5"/>
  <c r="I54" i="5"/>
  <c r="E54" i="5"/>
  <c r="P54" i="5"/>
  <c r="H54" i="5"/>
  <c r="O54" i="5"/>
  <c r="G54" i="5"/>
  <c r="N54" i="5"/>
  <c r="F54" i="5"/>
  <c r="B51" i="5"/>
  <c r="C30" i="9"/>
  <c r="C18" i="9"/>
  <c r="B27" i="5"/>
  <c r="U50" i="5"/>
  <c r="M50" i="5"/>
  <c r="E50" i="5"/>
  <c r="L50" i="5"/>
  <c r="D50" i="5"/>
  <c r="N50" i="5"/>
  <c r="K50" i="5"/>
  <c r="F50" i="5"/>
  <c r="R50" i="5"/>
  <c r="J50" i="5"/>
  <c r="Q50" i="5"/>
  <c r="I50" i="5"/>
  <c r="P50" i="5"/>
  <c r="H50" i="5"/>
  <c r="O50" i="5"/>
  <c r="G50" i="5"/>
  <c r="B25" i="5"/>
  <c r="C17" i="9"/>
  <c r="S38" i="5"/>
  <c r="K38" i="5"/>
  <c r="D38" i="5"/>
  <c r="R38" i="5"/>
  <c r="J38" i="5"/>
  <c r="Q38" i="5"/>
  <c r="I38" i="5"/>
  <c r="L38" i="5"/>
  <c r="P38" i="5"/>
  <c r="H38" i="5"/>
  <c r="O38" i="5"/>
  <c r="G38" i="5"/>
  <c r="N38" i="5"/>
  <c r="F38" i="5"/>
  <c r="U38" i="5"/>
  <c r="M38" i="5"/>
  <c r="E38" i="5"/>
  <c r="T38" i="5"/>
  <c r="C16" i="9"/>
  <c r="B23" i="5"/>
  <c r="Q22" i="5"/>
  <c r="I22" i="5"/>
  <c r="J22" i="5"/>
  <c r="P22" i="5"/>
  <c r="H22" i="5"/>
  <c r="O22" i="5"/>
  <c r="G22" i="5"/>
  <c r="N22" i="5"/>
  <c r="F22" i="5"/>
  <c r="U22" i="5"/>
  <c r="M22" i="5"/>
  <c r="E22" i="5"/>
  <c r="T22" i="5"/>
  <c r="L22" i="5"/>
  <c r="D22" i="5"/>
  <c r="R22" i="5"/>
  <c r="S22" i="5"/>
  <c r="K22" i="5"/>
  <c r="S20" i="5"/>
  <c r="K20" i="5"/>
  <c r="R20" i="5"/>
  <c r="J20" i="5"/>
  <c r="Q20" i="5"/>
  <c r="I20" i="5"/>
  <c r="P20" i="5"/>
  <c r="H20" i="5"/>
  <c r="T20" i="5"/>
  <c r="O20" i="5"/>
  <c r="G20" i="5"/>
  <c r="D20" i="5"/>
  <c r="N20" i="5"/>
  <c r="F20" i="5"/>
  <c r="U20" i="5"/>
  <c r="M20" i="5"/>
  <c r="E20" i="5"/>
  <c r="L20" i="5"/>
  <c r="U34" i="5"/>
  <c r="M34" i="5"/>
  <c r="E34" i="5"/>
  <c r="T34" i="5"/>
  <c r="L34" i="5"/>
  <c r="D34" i="5"/>
  <c r="S34" i="5"/>
  <c r="K34" i="5"/>
  <c r="F34" i="5"/>
  <c r="R34" i="5"/>
  <c r="J34" i="5"/>
  <c r="N34" i="5"/>
  <c r="Q34" i="5"/>
  <c r="I34" i="5"/>
  <c r="P34" i="5"/>
  <c r="H34" i="5"/>
  <c r="O34" i="5"/>
  <c r="G34" i="5"/>
  <c r="U18" i="5"/>
  <c r="M18" i="5"/>
  <c r="E18" i="5"/>
  <c r="T18" i="5"/>
  <c r="L18" i="5"/>
  <c r="D18" i="5"/>
  <c r="N18" i="5"/>
  <c r="S18" i="5"/>
  <c r="K18" i="5"/>
  <c r="F18" i="5"/>
  <c r="R18" i="5"/>
  <c r="J18" i="5"/>
  <c r="Q18" i="5"/>
  <c r="I18" i="5"/>
  <c r="P18" i="5"/>
  <c r="H18" i="5"/>
  <c r="O18" i="5"/>
  <c r="G18" i="5"/>
  <c r="B13" i="5"/>
  <c r="B29" i="5"/>
  <c r="B45" i="5"/>
  <c r="C22" i="9"/>
  <c r="C14" i="9"/>
  <c r="B15" i="5"/>
  <c r="B31" i="5"/>
  <c r="B47" i="5"/>
  <c r="F48" i="5" s="1"/>
  <c r="C29" i="9"/>
  <c r="C21" i="9"/>
  <c r="C13" i="9"/>
  <c r="B35" i="5"/>
  <c r="R36" i="5" s="1"/>
  <c r="B39" i="5"/>
  <c r="Q40" i="5" s="1"/>
  <c r="C25" i="9"/>
  <c r="B41" i="5"/>
  <c r="N42" i="5" s="1"/>
  <c r="R54" i="5"/>
  <c r="S50" i="5"/>
  <c r="T50" i="5"/>
  <c r="V23" i="3"/>
  <c r="V24" i="3"/>
  <c r="V25" i="3"/>
  <c r="V26" i="3"/>
  <c r="V30" i="3"/>
  <c r="V32" i="3"/>
  <c r="V33" i="3"/>
  <c r="V35" i="3"/>
  <c r="V44" i="3"/>
  <c r="V45" i="3"/>
  <c r="V47" i="3"/>
  <c r="V48" i="3"/>
  <c r="V73" i="3"/>
  <c r="V74" i="3"/>
  <c r="V80" i="3"/>
  <c r="V81" i="3"/>
  <c r="V92" i="3"/>
  <c r="V93" i="3"/>
  <c r="V98" i="3"/>
  <c r="V102" i="3"/>
  <c r="V103" i="3"/>
  <c r="V108" i="3"/>
  <c r="V194" i="3"/>
  <c r="V214" i="3"/>
  <c r="V219" i="3"/>
  <c r="V240" i="3"/>
  <c r="V260" i="3"/>
  <c r="V261" i="3"/>
  <c r="V438" i="3"/>
  <c r="V487" i="3"/>
  <c r="V488" i="3"/>
  <c r="V489" i="3"/>
  <c r="V534" i="3"/>
  <c r="V542" i="3"/>
  <c r="V543" i="3"/>
  <c r="V550" i="3"/>
  <c r="V555" i="3"/>
  <c r="V556" i="3"/>
  <c r="V561" i="3"/>
  <c r="V718" i="3"/>
  <c r="V726" i="3"/>
  <c r="V727" i="3"/>
  <c r="V738" i="3"/>
  <c r="V739" i="3"/>
  <c r="V744" i="3"/>
  <c r="V907" i="3"/>
  <c r="V910" i="3"/>
  <c r="V911" i="3"/>
  <c r="V918" i="3"/>
  <c r="V919" i="3"/>
  <c r="V929" i="3"/>
  <c r="V930" i="3"/>
  <c r="V935" i="3"/>
  <c r="V1044" i="3"/>
  <c r="V1047" i="3"/>
  <c r="V1048" i="3"/>
  <c r="V1055" i="3"/>
  <c r="V1056" i="3"/>
  <c r="V1067" i="3"/>
  <c r="V1068" i="3"/>
  <c r="V1073" i="3"/>
  <c r="V1189" i="3"/>
  <c r="V1190" i="3"/>
  <c r="V1197" i="3"/>
  <c r="V1198" i="3"/>
  <c r="V1209" i="3"/>
  <c r="V1210" i="3"/>
  <c r="V1215" i="3"/>
  <c r="V1432" i="3"/>
  <c r="V1440" i="3"/>
  <c r="V1441" i="3"/>
  <c r="V1452" i="3"/>
  <c r="V1453" i="3"/>
  <c r="V1458" i="3"/>
  <c r="V1676" i="3"/>
  <c r="V1679" i="3"/>
  <c r="V1680" i="3"/>
  <c r="V1687" i="3"/>
  <c r="V1688" i="3"/>
  <c r="V1697" i="3"/>
  <c r="V1698" i="3"/>
  <c r="V1703" i="3"/>
  <c r="V1924" i="3"/>
  <c r="V1927" i="3"/>
  <c r="V1928" i="3"/>
  <c r="V1941" i="3"/>
  <c r="V1942" i="3"/>
  <c r="V1951" i="3"/>
  <c r="V1952" i="3"/>
  <c r="V1957" i="3"/>
  <c r="V2057" i="3"/>
  <c r="V2065" i="3"/>
  <c r="V2066" i="3"/>
  <c r="V2095" i="3"/>
  <c r="V2096" i="3"/>
  <c r="V2103" i="3"/>
  <c r="V2104" i="3"/>
  <c r="V770" i="3"/>
  <c r="V535" i="3"/>
  <c r="V719" i="3"/>
  <c r="V908" i="3"/>
  <c r="V1045" i="3"/>
  <c r="V1433" i="3"/>
  <c r="V1677" i="3"/>
  <c r="V1925" i="3"/>
  <c r="V2058" i="3"/>
  <c r="V77" i="3"/>
  <c r="V84" i="3"/>
  <c r="V97" i="3"/>
  <c r="V107" i="3"/>
  <c r="V115" i="3"/>
  <c r="V121" i="3"/>
  <c r="V128" i="3"/>
  <c r="V134" i="3"/>
  <c r="V174" i="3"/>
  <c r="V546" i="3"/>
  <c r="V560" i="3"/>
  <c r="V567" i="3"/>
  <c r="V573" i="3"/>
  <c r="V730" i="3"/>
  <c r="V743" i="3"/>
  <c r="V751" i="3"/>
  <c r="V759" i="3"/>
  <c r="V922" i="3"/>
  <c r="V934" i="3"/>
  <c r="V941" i="3"/>
  <c r="V947" i="3"/>
  <c r="V1059" i="3"/>
  <c r="V1072" i="3"/>
  <c r="V1079" i="3"/>
  <c r="V1086" i="3"/>
  <c r="V1201" i="3"/>
  <c r="V1214" i="3"/>
  <c r="V1221" i="3"/>
  <c r="V1228" i="3"/>
  <c r="V1370" i="3"/>
  <c r="V1444" i="3"/>
  <c r="V1457" i="3"/>
  <c r="V1466" i="3"/>
  <c r="V1472" i="3"/>
  <c r="V1479" i="3"/>
  <c r="V1691" i="3"/>
  <c r="V1702" i="3"/>
  <c r="V1709" i="3"/>
  <c r="V1715" i="3"/>
  <c r="V1945" i="3"/>
  <c r="V1956" i="3"/>
  <c r="V1963" i="3"/>
  <c r="V1970" i="3"/>
  <c r="V1976" i="3"/>
  <c r="V1982" i="3"/>
  <c r="V1988" i="3"/>
  <c r="V2069" i="3"/>
  <c r="V2107" i="3"/>
  <c r="V175" i="3"/>
  <c r="V34" i="3"/>
  <c r="V271" i="3"/>
  <c r="V235" i="3"/>
  <c r="V269" i="3"/>
  <c r="V257" i="3"/>
  <c r="V276" i="3"/>
  <c r="V258" i="3"/>
  <c r="V275" i="3"/>
  <c r="V771" i="3"/>
  <c r="V177" i="3"/>
  <c r="V272" i="3"/>
  <c r="V435" i="3"/>
  <c r="V277" i="3"/>
  <c r="V504" i="3"/>
  <c r="V176" i="3"/>
  <c r="V434" i="3"/>
  <c r="V36" i="3"/>
  <c r="V163" i="3"/>
  <c r="V165" i="3"/>
  <c r="V37" i="3"/>
  <c r="V641" i="3"/>
  <c r="V834" i="3"/>
  <c r="V342" i="3"/>
  <c r="V1310" i="3"/>
  <c r="V1801" i="3"/>
  <c r="V639" i="3"/>
  <c r="V832" i="3"/>
  <c r="V833" i="3"/>
  <c r="V1307" i="3"/>
  <c r="V1554" i="3"/>
  <c r="V1559" i="3"/>
  <c r="V587" i="3"/>
  <c r="V614" i="3"/>
  <c r="V51" i="3"/>
  <c r="V57" i="3"/>
  <c r="V1184" i="3"/>
  <c r="V1931" i="3"/>
  <c r="V888" i="3"/>
  <c r="V433" i="3"/>
  <c r="V972" i="3"/>
  <c r="V1111" i="3"/>
  <c r="V1256" i="3"/>
  <c r="V1741" i="3"/>
  <c r="V2000" i="3"/>
  <c r="V1646" i="3"/>
  <c r="V274" i="3"/>
  <c r="V523" i="3"/>
  <c r="V285" i="3"/>
  <c r="V270" i="3"/>
  <c r="V386" i="3"/>
  <c r="V1348" i="3"/>
  <c r="V1845" i="3"/>
  <c r="V50" i="3"/>
  <c r="V56" i="3"/>
  <c r="V164" i="3"/>
  <c r="V255" i="3"/>
  <c r="V583" i="3"/>
  <c r="V973" i="3"/>
  <c r="V1112" i="3"/>
  <c r="V1183" i="3"/>
  <c r="V1257" i="3"/>
  <c r="V1742" i="3"/>
  <c r="V1930" i="3"/>
  <c r="V2001" i="3"/>
  <c r="V1010" i="3"/>
  <c r="V1149" i="3"/>
  <c r="V1392" i="3"/>
  <c r="V54" i="3"/>
  <c r="V1187" i="3"/>
  <c r="V1934" i="3"/>
  <c r="V785" i="3"/>
  <c r="V790" i="3"/>
  <c r="V198" i="3"/>
  <c r="V298" i="3"/>
  <c r="V700" i="3"/>
  <c r="V1021" i="3"/>
  <c r="V1024" i="3"/>
  <c r="V1027" i="3"/>
  <c r="V1160" i="3"/>
  <c r="V1163" i="3"/>
  <c r="V1166" i="3"/>
  <c r="V1408" i="3"/>
  <c r="V1411" i="3"/>
  <c r="V1414" i="3"/>
  <c r="V1651" i="3"/>
  <c r="V1654" i="3"/>
  <c r="V1899" i="3"/>
  <c r="V1902" i="3"/>
  <c r="V1905" i="3"/>
  <c r="V838" i="3"/>
  <c r="V340" i="3"/>
  <c r="V1552" i="3"/>
  <c r="V1799" i="3"/>
  <c r="V351" i="3"/>
  <c r="V835" i="3"/>
  <c r="V1810" i="3"/>
  <c r="V289" i="3"/>
  <c r="V204" i="3"/>
  <c r="V869" i="3"/>
  <c r="V150" i="3"/>
  <c r="V249" i="3"/>
  <c r="V961" i="3"/>
  <c r="V1100" i="3"/>
  <c r="V1244" i="3"/>
  <c r="V1726" i="3"/>
  <c r="V1994" i="3"/>
  <c r="V496" i="3"/>
  <c r="V608" i="3"/>
  <c r="V794" i="3"/>
  <c r="V167" i="3"/>
  <c r="V256" i="3"/>
  <c r="V975" i="3"/>
  <c r="V1114" i="3"/>
  <c r="V1259" i="3"/>
  <c r="V1744" i="3"/>
  <c r="V2003" i="3"/>
  <c r="V594" i="3"/>
  <c r="V780" i="3"/>
  <c r="V1493" i="3"/>
  <c r="V2010" i="3"/>
  <c r="V811" i="3"/>
  <c r="V53" i="3"/>
  <c r="V58" i="3"/>
  <c r="V1186" i="3"/>
  <c r="V1933" i="3"/>
  <c r="V156" i="3"/>
  <c r="V605" i="3"/>
  <c r="V791" i="3"/>
  <c r="V970" i="3"/>
  <c r="V1109" i="3"/>
  <c r="V1254" i="3"/>
  <c r="V1739" i="3"/>
  <c r="V1998" i="3"/>
  <c r="V599" i="3"/>
  <c r="V976" i="3"/>
  <c r="V1115" i="3"/>
  <c r="V1260" i="3"/>
  <c r="V1745" i="3"/>
  <c r="V841" i="3"/>
  <c r="V591" i="3"/>
  <c r="V655" i="3"/>
  <c r="V778" i="3"/>
  <c r="V1492" i="3"/>
  <c r="V812" i="3"/>
  <c r="V166" i="3"/>
  <c r="V350" i="3"/>
  <c r="V1316" i="3"/>
  <c r="V1809" i="3"/>
  <c r="V1366" i="3"/>
  <c r="V1863" i="3"/>
  <c r="V387" i="3"/>
  <c r="V1349" i="3"/>
  <c r="V1846" i="3"/>
  <c r="V465" i="3"/>
  <c r="V468" i="3"/>
  <c r="V684" i="3"/>
  <c r="V688" i="3"/>
  <c r="V868" i="3"/>
  <c r="V1006" i="3"/>
  <c r="V1145" i="3"/>
  <c r="V1387" i="3"/>
  <c r="V1630" i="3"/>
  <c r="V1882" i="3"/>
  <c r="V2028" i="3"/>
  <c r="V287" i="3"/>
  <c r="V775" i="3"/>
  <c r="V657" i="3"/>
  <c r="V1590" i="3"/>
  <c r="V606" i="3"/>
  <c r="V792" i="3"/>
  <c r="V971" i="3"/>
  <c r="V1110" i="3"/>
  <c r="V1255" i="3"/>
  <c r="V1999" i="3"/>
  <c r="V379" i="3"/>
  <c r="V656" i="3"/>
  <c r="V842" i="3"/>
  <c r="V1341" i="3"/>
  <c r="V1589" i="3"/>
  <c r="V1838" i="3"/>
  <c r="V168" i="3"/>
  <c r="V525" i="3"/>
  <c r="V631" i="3"/>
  <c r="V1521" i="3"/>
  <c r="V1528" i="3"/>
  <c r="V381" i="3"/>
  <c r="V1496" i="3"/>
  <c r="V1840" i="3"/>
  <c r="V196" i="3"/>
  <c r="V708" i="3"/>
  <c r="V895" i="3"/>
  <c r="V1504" i="3"/>
  <c r="V1755" i="3"/>
  <c r="V464" i="3"/>
  <c r="V467" i="3"/>
  <c r="V682" i="3"/>
  <c r="V687" i="3"/>
  <c r="V866" i="3"/>
  <c r="V873" i="3"/>
  <c r="V1005" i="3"/>
  <c r="V1008" i="3"/>
  <c r="V1144" i="3"/>
  <c r="V1147" i="3"/>
  <c r="V1386" i="3"/>
  <c r="V1629" i="3"/>
  <c r="V1881" i="3"/>
  <c r="V2027" i="3"/>
  <c r="V588" i="3"/>
  <c r="V530" i="3"/>
  <c r="V714" i="3"/>
  <c r="V902" i="3"/>
  <c r="V1039" i="3"/>
  <c r="V1178" i="3"/>
  <c r="V1428" i="3"/>
  <c r="V1505" i="3"/>
  <c r="V1671" i="3"/>
  <c r="V1756" i="3"/>
  <c r="V1919" i="3"/>
  <c r="V2053" i="3"/>
  <c r="V2091" i="3"/>
  <c r="V286" i="3"/>
  <c r="V600" i="3"/>
  <c r="V1028" i="3"/>
  <c r="V1167" i="3"/>
  <c r="V1415" i="3"/>
  <c r="V1655" i="3"/>
  <c r="V1906" i="3"/>
  <c r="V2039" i="3"/>
  <c r="V254" i="3"/>
  <c r="V288" i="3"/>
  <c r="V502" i="3"/>
  <c r="V1344" i="3"/>
  <c r="V1592" i="3"/>
  <c r="V699" i="3"/>
  <c r="V1582" i="3"/>
  <c r="V616" i="3"/>
  <c r="V1565" i="3"/>
  <c r="V151" i="3"/>
  <c r="V1727" i="3"/>
  <c r="V334" i="3"/>
  <c r="V637" i="3"/>
  <c r="V830" i="3"/>
  <c r="V1303" i="3"/>
  <c r="V1548" i="3"/>
  <c r="V1793" i="3"/>
  <c r="V706" i="3"/>
  <c r="V317" i="3"/>
  <c r="V1291" i="3"/>
  <c r="V1520" i="3"/>
  <c r="V1776" i="3"/>
  <c r="V1573" i="3"/>
  <c r="V526" i="3"/>
  <c r="V220" i="3"/>
  <c r="V609" i="3"/>
  <c r="V795" i="3"/>
  <c r="V1025" i="3"/>
  <c r="V1164" i="3"/>
  <c r="V1412" i="3"/>
  <c r="V1652" i="3"/>
  <c r="V1903" i="3"/>
  <c r="V772" i="3"/>
  <c r="V1491" i="3"/>
  <c r="V1558" i="3"/>
  <c r="V615" i="3"/>
  <c r="V840" i="3"/>
  <c r="V393" i="3"/>
  <c r="V659" i="3"/>
  <c r="V1356" i="3"/>
  <c r="V1595" i="3"/>
  <c r="V1852" i="3"/>
  <c r="V353" i="3"/>
  <c r="V1560" i="3"/>
  <c r="V1812" i="3"/>
  <c r="V701" i="3"/>
  <c r="V889" i="3"/>
  <c r="V52" i="3"/>
  <c r="V1185" i="3"/>
  <c r="V1932" i="3"/>
  <c r="V703" i="3"/>
  <c r="V891" i="3"/>
  <c r="V152" i="3"/>
  <c r="V592" i="3"/>
  <c r="V779" i="3"/>
  <c r="V963" i="3"/>
  <c r="V1102" i="3"/>
  <c r="V1246" i="3"/>
  <c r="V1730" i="3"/>
  <c r="V159" i="3"/>
  <c r="V251" i="3"/>
  <c r="V307" i="3"/>
  <c r="V607" i="3"/>
  <c r="V628" i="3"/>
  <c r="V793" i="3"/>
  <c r="V1280" i="3"/>
  <c r="V1513" i="3"/>
  <c r="V1740" i="3"/>
  <c r="V1764" i="3"/>
  <c r="V344" i="3"/>
  <c r="V1803" i="3"/>
  <c r="V169" i="3"/>
  <c r="V252" i="3"/>
  <c r="V603" i="3"/>
  <c r="V974" i="3"/>
  <c r="V1113" i="3"/>
  <c r="V1258" i="3"/>
  <c r="V1743" i="3"/>
  <c r="V2002" i="3"/>
  <c r="V368" i="3"/>
  <c r="V1827" i="3"/>
  <c r="V181" i="3"/>
  <c r="V343" i="3"/>
  <c r="V376" i="3"/>
  <c r="V1339" i="3"/>
  <c r="V1587" i="3"/>
  <c r="V1802" i="3"/>
  <c r="V1835" i="3"/>
  <c r="V233" i="3"/>
  <c r="V492" i="3"/>
  <c r="V494" i="3"/>
  <c r="V887" i="3"/>
  <c r="V1030" i="3"/>
  <c r="V1169" i="3"/>
  <c r="V1417" i="3"/>
  <c r="V1657" i="3"/>
  <c r="V1908" i="3"/>
  <c r="V2036" i="3"/>
  <c r="V2086" i="3"/>
  <c r="V2124" i="3"/>
  <c r="V339" i="3"/>
  <c r="V640" i="3"/>
  <c r="V1308" i="3"/>
  <c r="V1553" i="3"/>
  <c r="V1798" i="3"/>
  <c r="V158" i="3"/>
  <c r="V170" i="3"/>
  <c r="V213" i="3"/>
  <c r="V373" i="3"/>
  <c r="V649" i="3"/>
  <c r="V1337" i="3"/>
  <c r="V1585" i="3"/>
  <c r="V1832" i="3"/>
  <c r="V1350" i="3"/>
  <c r="V352" i="3"/>
  <c r="V642" i="3"/>
  <c r="V1317" i="3"/>
  <c r="V1811" i="3"/>
  <c r="V874" i="3"/>
  <c r="V1009" i="3"/>
  <c r="V1148" i="3"/>
  <c r="V1391" i="3"/>
  <c r="V195" i="3"/>
  <c r="V345" i="3"/>
  <c r="V1311" i="3"/>
  <c r="V1804" i="3"/>
  <c r="V773" i="3"/>
  <c r="V962" i="3"/>
  <c r="V1101" i="3"/>
  <c r="V226" i="3"/>
  <c r="V1245" i="3"/>
  <c r="V1995" i="3"/>
  <c r="V280" i="3"/>
  <c r="V388" i="3"/>
  <c r="V1351" i="3"/>
  <c r="V1847" i="3"/>
  <c r="V702" i="3"/>
  <c r="V890" i="3"/>
  <c r="V1581" i="3"/>
  <c r="V391" i="3"/>
  <c r="V813" i="3"/>
  <c r="V845" i="3"/>
  <c r="V1354" i="3"/>
  <c r="V1850" i="3"/>
  <c r="V836" i="3"/>
  <c r="V1562" i="3"/>
  <c r="V1556" i="3"/>
  <c r="V183" i="3"/>
  <c r="V209" i="3"/>
  <c r="V415" i="3"/>
  <c r="V395" i="3"/>
  <c r="V660" i="3"/>
  <c r="V846" i="3"/>
  <c r="V1358" i="3"/>
  <c r="V1597" i="3"/>
  <c r="V1854" i="3"/>
  <c r="V15" i="3"/>
  <c r="V418" i="3"/>
  <c r="V423" i="3"/>
  <c r="V643" i="3"/>
  <c r="V1561" i="3"/>
  <c r="V216" i="3"/>
  <c r="V283" i="3"/>
  <c r="V419" i="3"/>
  <c r="V584" i="3"/>
  <c r="V704" i="3"/>
  <c r="V892" i="3"/>
  <c r="V1022" i="3"/>
  <c r="V1161" i="3"/>
  <c r="V1409" i="3"/>
  <c r="V1649" i="3"/>
  <c r="V1900" i="3"/>
  <c r="V416" i="3"/>
  <c r="V184" i="3"/>
  <c r="V612" i="3"/>
  <c r="V798" i="3"/>
  <c r="V982" i="3"/>
  <c r="V1121" i="3"/>
  <c r="V1266" i="3"/>
  <c r="V1497" i="3"/>
  <c r="V1748" i="3"/>
  <c r="V178" i="3"/>
  <c r="V247" i="3"/>
  <c r="V620" i="3"/>
  <c r="V816" i="3"/>
  <c r="V1507" i="3"/>
  <c r="V161" i="3"/>
  <c r="V437" i="3"/>
  <c r="V217" i="3"/>
  <c r="V273" i="3"/>
  <c r="V284" i="3"/>
  <c r="V1593" i="3"/>
  <c r="V417" i="3"/>
  <c r="V160" i="3"/>
  <c r="V360" i="3"/>
  <c r="V837" i="3"/>
  <c r="V1566" i="3"/>
  <c r="V1819" i="3"/>
  <c r="V253" i="3"/>
  <c r="V182" i="3"/>
  <c r="V1754" i="3"/>
  <c r="V754" i="3"/>
  <c r="V762" i="3"/>
  <c r="V951" i="3"/>
  <c r="V1081" i="3"/>
  <c r="V1090" i="3"/>
  <c r="V1223" i="3"/>
  <c r="V1232" i="3"/>
  <c r="V1965" i="3"/>
  <c r="V157" i="3"/>
  <c r="V1574" i="3"/>
  <c r="V796" i="3"/>
  <c r="V250" i="3"/>
  <c r="V960" i="3"/>
  <c r="V1099" i="3"/>
  <c r="V1243" i="3"/>
  <c r="V65" i="3"/>
  <c r="V69" i="3"/>
  <c r="V99" i="3"/>
  <c r="V109" i="3"/>
  <c r="V116" i="3"/>
  <c r="V122" i="3"/>
  <c r="V137" i="3"/>
  <c r="V539" i="3"/>
  <c r="V548" i="3"/>
  <c r="V569" i="3"/>
  <c r="V576" i="3"/>
  <c r="V723" i="3"/>
  <c r="V733" i="3"/>
  <c r="V746" i="3"/>
  <c r="V753" i="3"/>
  <c r="V761" i="3"/>
  <c r="V915" i="3"/>
  <c r="V942" i="3"/>
  <c r="V950" i="3"/>
  <c r="V1052" i="3"/>
  <c r="V1061" i="3"/>
  <c r="V1080" i="3"/>
  <c r="V1089" i="3"/>
  <c r="V1194" i="3"/>
  <c r="V1203" i="3"/>
  <c r="V1222" i="3"/>
  <c r="V1231" i="3"/>
  <c r="V1437" i="3"/>
  <c r="V1446" i="3"/>
  <c r="V1461" i="3"/>
  <c r="V1467" i="3"/>
  <c r="V1474" i="3"/>
  <c r="V1684" i="3"/>
  <c r="V1710" i="3"/>
  <c r="V1717" i="3"/>
  <c r="V1938" i="3"/>
  <c r="V1958" i="3"/>
  <c r="V1964" i="3"/>
  <c r="V1971" i="3"/>
  <c r="V1977" i="3"/>
  <c r="V1983" i="3"/>
  <c r="V1989" i="3"/>
  <c r="V843" i="3"/>
  <c r="V171" i="3"/>
  <c r="V281" i="3"/>
  <c r="V172" i="3"/>
  <c r="V968" i="3"/>
  <c r="V1107" i="3"/>
  <c r="V1252" i="3"/>
  <c r="V1737" i="3"/>
  <c r="V2015" i="3"/>
  <c r="V774" i="3"/>
  <c r="V707" i="3"/>
  <c r="V894" i="3"/>
  <c r="V1326" i="3"/>
  <c r="V223" i="3"/>
  <c r="V683" i="3"/>
  <c r="V867" i="3"/>
  <c r="V1388" i="3"/>
  <c r="V1628" i="3"/>
  <c r="V1883" i="3"/>
  <c r="V86" i="3"/>
  <c r="V129" i="3"/>
  <c r="V135" i="3"/>
  <c r="V562" i="3"/>
  <c r="V575" i="3"/>
  <c r="V745" i="3"/>
  <c r="V760" i="3"/>
  <c r="V923" i="3"/>
  <c r="V936" i="3"/>
  <c r="V949" i="3"/>
  <c r="V1060" i="3"/>
  <c r="V1074" i="3"/>
  <c r="V1088" i="3"/>
  <c r="V1202" i="3"/>
  <c r="V1216" i="3"/>
  <c r="V1230" i="3"/>
  <c r="V1460" i="3"/>
  <c r="V1473" i="3"/>
  <c r="V1481" i="3"/>
  <c r="V1704" i="3"/>
  <c r="V1716" i="3"/>
  <c r="V1946" i="3"/>
  <c r="V2062" i="3"/>
  <c r="V2100" i="3"/>
  <c r="V377" i="3"/>
  <c r="V1340" i="3"/>
  <c r="V1836" i="3"/>
  <c r="V1579" i="3"/>
  <c r="V610" i="3"/>
  <c r="V797" i="3"/>
  <c r="V980" i="3"/>
  <c r="V1119" i="3"/>
  <c r="V1264" i="3"/>
  <c r="V1746" i="3"/>
  <c r="V2006" i="3"/>
  <c r="V1034" i="3"/>
  <c r="V1173" i="3"/>
  <c r="V1421" i="3"/>
  <c r="V1663" i="3"/>
  <c r="V1912" i="3"/>
  <c r="V2043" i="3"/>
  <c r="V2088" i="3"/>
  <c r="V2126" i="3"/>
  <c r="V319" i="3"/>
  <c r="V1293" i="3"/>
  <c r="V1522" i="3"/>
  <c r="V1778" i="3"/>
  <c r="V1250" i="3"/>
  <c r="V1494" i="3"/>
  <c r="V1734" i="3"/>
  <c r="V1736" i="3"/>
  <c r="V732" i="3"/>
  <c r="V752" i="3"/>
  <c r="V948" i="3"/>
  <c r="V1087" i="3"/>
  <c r="V1229" i="3"/>
  <c r="V1445" i="3"/>
  <c r="V1459" i="3"/>
  <c r="V1480" i="3"/>
  <c r="V2063" i="3"/>
  <c r="V2101" i="3"/>
  <c r="V380" i="3"/>
  <c r="V405" i="3"/>
  <c r="V1342" i="3"/>
  <c r="V1839" i="3"/>
  <c r="V390" i="3"/>
  <c r="V839" i="3"/>
  <c r="V1353" i="3"/>
  <c r="V1849" i="3"/>
  <c r="V420" i="3"/>
  <c r="V378" i="3"/>
  <c r="V1588" i="3"/>
  <c r="V1837" i="3"/>
  <c r="V241" i="3"/>
  <c r="V359" i="3"/>
  <c r="V361" i="3"/>
  <c r="V1322" i="3"/>
  <c r="V1567" i="3"/>
  <c r="V1818" i="3"/>
  <c r="V1820" i="3"/>
  <c r="V335" i="3"/>
  <c r="V831" i="3"/>
  <c r="V1549" i="3"/>
  <c r="V1794" i="3"/>
  <c r="V979" i="3"/>
  <c r="V1118" i="3"/>
  <c r="V1263" i="3"/>
  <c r="V153" i="3"/>
  <c r="V371" i="3"/>
  <c r="V1830" i="3"/>
  <c r="V661" i="3"/>
  <c r="V847" i="3"/>
  <c r="V162" i="3"/>
  <c r="V348" i="3"/>
  <c r="V1314" i="3"/>
  <c r="V1807" i="3"/>
  <c r="V978" i="3"/>
  <c r="V1117" i="3"/>
  <c r="V1262" i="3"/>
  <c r="V2005" i="3"/>
  <c r="V185" i="3"/>
  <c r="V673" i="3"/>
  <c r="V858" i="3"/>
  <c r="V997" i="3"/>
  <c r="V1136" i="3"/>
  <c r="V1376" i="3"/>
  <c r="V1617" i="3"/>
  <c r="V1872" i="3"/>
  <c r="V186" i="3"/>
  <c r="V983" i="3"/>
  <c r="V1122" i="3"/>
  <c r="V1267" i="3"/>
  <c r="V1749" i="3"/>
  <c r="V278" i="3"/>
  <c r="V279" i="3"/>
  <c r="V374" i="3"/>
  <c r="V1833" i="3"/>
  <c r="V357" i="3"/>
  <c r="V644" i="3"/>
  <c r="V1320" i="3"/>
  <c r="V1816" i="3"/>
  <c r="V658" i="3"/>
  <c r="V232" i="3"/>
  <c r="V1324" i="3"/>
  <c r="V498" i="3"/>
  <c r="V500" i="3"/>
  <c r="V705" i="3"/>
  <c r="V893" i="3"/>
  <c r="V1032" i="3"/>
  <c r="V1171" i="3"/>
  <c r="V1419" i="3"/>
  <c r="V1659" i="3"/>
  <c r="V1661" i="3"/>
  <c r="V1910" i="3"/>
  <c r="V2041" i="3"/>
  <c r="V179" i="3"/>
  <c r="V621" i="3"/>
  <c r="V817" i="3"/>
  <c r="V987" i="3"/>
  <c r="V1126" i="3"/>
  <c r="V1272" i="3"/>
  <c r="V309" i="3"/>
  <c r="V626" i="3"/>
  <c r="V1281" i="3"/>
  <c r="V1765" i="3"/>
  <c r="V354" i="3"/>
  <c r="V1318" i="3"/>
  <c r="V1813" i="3"/>
  <c r="V601" i="3"/>
  <c r="V787" i="3"/>
  <c r="V396" i="3"/>
  <c r="V1359" i="3"/>
  <c r="V1598" i="3"/>
  <c r="V1855" i="3"/>
  <c r="V977" i="3"/>
  <c r="V1116" i="3"/>
  <c r="V1261" i="3"/>
  <c r="V2004" i="3"/>
  <c r="V218" i="3"/>
  <c r="V2050" i="3"/>
  <c r="V1610" i="3"/>
  <c r="V66" i="3"/>
  <c r="V70" i="3"/>
  <c r="V78" i="3"/>
  <c r="V85" i="3"/>
  <c r="V100" i="3"/>
  <c r="V110" i="3"/>
  <c r="V117" i="3"/>
  <c r="V123" i="3"/>
  <c r="V130" i="3"/>
  <c r="V136" i="3"/>
  <c r="V540" i="3"/>
  <c r="V547" i="3"/>
  <c r="V563" i="3"/>
  <c r="V568" i="3"/>
  <c r="V574" i="3"/>
  <c r="V724" i="3"/>
  <c r="V731" i="3"/>
  <c r="V747" i="3"/>
  <c r="V755" i="3"/>
  <c r="V763" i="3"/>
  <c r="V916" i="3"/>
  <c r="V924" i="3"/>
  <c r="V937" i="3"/>
  <c r="V943" i="3"/>
  <c r="V952" i="3"/>
  <c r="V1053" i="3"/>
  <c r="V1062" i="3"/>
  <c r="V1075" i="3"/>
  <c r="V1082" i="3"/>
  <c r="V1091" i="3"/>
  <c r="V1195" i="3"/>
  <c r="V1204" i="3"/>
  <c r="V1217" i="3"/>
  <c r="V1224" i="3"/>
  <c r="V1233" i="3"/>
  <c r="V1438" i="3"/>
  <c r="V1447" i="3"/>
  <c r="V1462" i="3"/>
  <c r="V1468" i="3"/>
  <c r="V1475" i="3"/>
  <c r="V1482" i="3"/>
  <c r="V1685" i="3"/>
  <c r="V1692" i="3"/>
  <c r="V1705" i="3"/>
  <c r="V1711" i="3"/>
  <c r="V1718" i="3"/>
  <c r="V1939" i="3"/>
  <c r="V1959" i="3"/>
  <c r="V1966" i="3"/>
  <c r="V1972" i="3"/>
  <c r="V1978" i="3"/>
  <c r="V1984" i="3"/>
  <c r="V1990" i="3"/>
  <c r="V2064" i="3"/>
  <c r="V2102" i="3"/>
  <c r="V311" i="3"/>
  <c r="V625" i="3"/>
  <c r="V1283" i="3"/>
  <c r="V1514" i="3"/>
  <c r="V1767" i="3"/>
  <c r="V449" i="3"/>
  <c r="V451" i="3"/>
  <c r="V667" i="3"/>
  <c r="V852" i="3"/>
  <c r="V991" i="3"/>
  <c r="V1130" i="3"/>
  <c r="V1368" i="3"/>
  <c r="V1609" i="3"/>
  <c r="V1865" i="3"/>
  <c r="V2021" i="3"/>
  <c r="V2071" i="3"/>
  <c r="V2109" i="3"/>
  <c r="V208" i="3"/>
  <c r="V230" i="3"/>
  <c r="V593" i="3"/>
  <c r="V622" i="3"/>
  <c r="V802" i="3"/>
  <c r="V1369" i="3"/>
  <c r="V1866" i="3"/>
  <c r="V1584" i="3"/>
  <c r="V824" i="3"/>
  <c r="V1530" i="3"/>
  <c r="V1541" i="3"/>
  <c r="V815" i="3"/>
  <c r="V1394" i="3"/>
  <c r="V1634" i="3"/>
  <c r="V1887" i="3"/>
  <c r="V383" i="3"/>
  <c r="V844" i="3"/>
  <c r="V1345" i="3"/>
  <c r="V1842" i="3"/>
  <c r="V507" i="3"/>
  <c r="V88" i="3"/>
  <c r="V141" i="3"/>
  <c r="V552" i="3"/>
  <c r="V578" i="3"/>
  <c r="V735" i="3"/>
  <c r="V765" i="3"/>
  <c r="V926" i="3"/>
  <c r="V954" i="3"/>
  <c r="V1064" i="3"/>
  <c r="V1093" i="3"/>
  <c r="V1206" i="3"/>
  <c r="V1239" i="3"/>
  <c r="V1449" i="3"/>
  <c r="V1489" i="3"/>
  <c r="V1694" i="3"/>
  <c r="V1720" i="3"/>
  <c r="V1948" i="3"/>
  <c r="V1992" i="3"/>
  <c r="V585" i="3"/>
  <c r="V669" i="3"/>
  <c r="V854" i="3"/>
  <c r="V993" i="3"/>
  <c r="V1132" i="3"/>
  <c r="V1372" i="3"/>
  <c r="V1612" i="3"/>
  <c r="V1868" i="3"/>
  <c r="V2073" i="3"/>
  <c r="V2111" i="3"/>
  <c r="V267" i="3"/>
  <c r="V336" i="3"/>
  <c r="V638" i="3"/>
  <c r="V1304" i="3"/>
  <c r="V1550" i="3"/>
  <c r="V1795" i="3"/>
  <c r="V586" i="3"/>
  <c r="V1728" i="3"/>
  <c r="V407" i="3"/>
  <c r="V662" i="3"/>
  <c r="V848" i="3"/>
  <c r="V1599" i="3"/>
  <c r="V527" i="3"/>
  <c r="V447" i="3"/>
  <c r="V1568" i="3"/>
  <c r="V422" i="3"/>
  <c r="V187" i="3"/>
  <c r="V1498" i="3"/>
  <c r="V981" i="3"/>
  <c r="V1120" i="3"/>
  <c r="V1265" i="3"/>
  <c r="V1747" i="3"/>
  <c r="V2007" i="3"/>
  <c r="V1575" i="3"/>
  <c r="V355" i="3"/>
  <c r="V1563" i="3"/>
  <c r="V1814" i="3"/>
  <c r="V604" i="3"/>
  <c r="V203" i="3"/>
  <c r="V268" i="3"/>
  <c r="V651" i="3"/>
  <c r="V414" i="3"/>
  <c r="V425" i="3"/>
  <c r="V2023" i="3"/>
  <c r="V1375" i="3"/>
  <c r="V202" i="3"/>
  <c r="V28" i="3"/>
  <c r="V402" i="3"/>
  <c r="V397" i="3"/>
  <c r="V1360" i="3"/>
  <c r="V1856" i="3"/>
  <c r="V154" i="3"/>
  <c r="V786" i="3"/>
  <c r="V804" i="3"/>
  <c r="V441" i="3"/>
  <c r="V1500" i="3"/>
  <c r="V694" i="3"/>
  <c r="V880" i="3"/>
  <c r="V1014" i="3"/>
  <c r="V1153" i="3"/>
  <c r="V1398" i="3"/>
  <c r="V1639" i="3"/>
  <c r="V1891" i="3"/>
  <c r="V2083" i="3"/>
  <c r="V2121" i="3"/>
  <c r="V347" i="3"/>
  <c r="V1806" i="3"/>
  <c r="V189" i="3"/>
  <c r="V613" i="3"/>
  <c r="V783" i="3"/>
  <c r="V985" i="3"/>
  <c r="V1124" i="3"/>
  <c r="V1270" i="3"/>
  <c r="V1501" i="3"/>
  <c r="V1752" i="3"/>
  <c r="V672" i="3"/>
  <c r="V857" i="3"/>
  <c r="V996" i="3"/>
  <c r="V1135" i="3"/>
  <c r="V1616" i="3"/>
  <c r="V1871" i="3"/>
  <c r="V508" i="3"/>
  <c r="V191" i="3"/>
  <c r="V1268" i="3"/>
  <c r="V1750" i="3"/>
  <c r="V514" i="3"/>
  <c r="V595" i="3"/>
  <c r="V647" i="3"/>
  <c r="V200" i="3"/>
  <c r="V805" i="3"/>
  <c r="V664" i="3"/>
  <c r="V850" i="3"/>
  <c r="V989" i="3"/>
  <c r="V1128" i="3"/>
  <c r="V1365" i="3"/>
  <c r="V1606" i="3"/>
  <c r="V1861" i="3"/>
  <c r="V2017" i="3"/>
  <c r="V313" i="3"/>
  <c r="V1285" i="3"/>
  <c r="V1517" i="3"/>
  <c r="V1769" i="3"/>
  <c r="V2011" i="3"/>
  <c r="V803" i="3"/>
  <c r="V789" i="3"/>
  <c r="V155" i="3"/>
  <c r="V1327" i="3"/>
  <c r="V428" i="3"/>
  <c r="V95" i="3"/>
  <c r="V105" i="3"/>
  <c r="V549" i="3"/>
  <c r="V558" i="3"/>
  <c r="V741" i="3"/>
  <c r="V932" i="3"/>
  <c r="V1070" i="3"/>
  <c r="V1212" i="3"/>
  <c r="V1455" i="3"/>
  <c r="V1700" i="3"/>
  <c r="V1954" i="3"/>
  <c r="V337" i="3"/>
  <c r="V1796" i="3"/>
  <c r="V1328" i="3"/>
  <c r="V1237" i="3"/>
  <c r="V1729" i="3"/>
  <c r="V436" i="3"/>
  <c r="V986" i="3"/>
  <c r="V1125" i="3"/>
  <c r="V1271" i="3"/>
  <c r="V1753" i="3"/>
  <c r="V652" i="3"/>
  <c r="V692" i="3"/>
  <c r="V878" i="3"/>
  <c r="V1012" i="3"/>
  <c r="V1151" i="3"/>
  <c r="V1396" i="3"/>
  <c r="V1637" i="3"/>
  <c r="V1889" i="3"/>
  <c r="V2081" i="3"/>
  <c r="V2119" i="3"/>
  <c r="V327" i="3"/>
  <c r="V1535" i="3"/>
  <c r="V1786" i="3"/>
  <c r="V1312" i="3"/>
  <c r="V242" i="3"/>
  <c r="V384" i="3"/>
  <c r="V1346" i="3"/>
  <c r="V1843" i="3"/>
  <c r="V290" i="3"/>
  <c r="V814" i="3"/>
  <c r="V180" i="3"/>
  <c r="V427" i="3"/>
  <c r="V207" i="3"/>
  <c r="V899" i="3"/>
  <c r="V358" i="3"/>
  <c r="V1817" i="3"/>
  <c r="V295" i="3"/>
  <c r="V806" i="3"/>
  <c r="V454" i="3"/>
  <c r="V2078" i="3"/>
  <c r="V2116" i="3"/>
  <c r="V882" i="3"/>
  <c r="V1018" i="3"/>
  <c r="V1157" i="3"/>
  <c r="V1405" i="3"/>
  <c r="V297" i="3"/>
  <c r="V421" i="3"/>
  <c r="V234" i="3"/>
  <c r="V472" i="3"/>
  <c r="V475" i="3"/>
  <c r="V478" i="3"/>
  <c r="V1642" i="3"/>
  <c r="V2032" i="3"/>
  <c r="V431" i="3"/>
  <c r="V432" i="3"/>
  <c r="V442" i="3"/>
  <c r="V443" i="3"/>
  <c r="V650" i="3"/>
  <c r="V64" i="3"/>
  <c r="V68" i="3"/>
  <c r="V538" i="3"/>
  <c r="V722" i="3"/>
  <c r="V914" i="3"/>
  <c r="V1051" i="3"/>
  <c r="V1193" i="3"/>
  <c r="V1436" i="3"/>
  <c r="V1683" i="3"/>
  <c r="V1937" i="3"/>
  <c r="V2061" i="3"/>
  <c r="V2099" i="3"/>
  <c r="V201" i="3"/>
  <c r="V262" i="3"/>
  <c r="V113" i="3"/>
  <c r="V119" i="3"/>
  <c r="V126" i="3"/>
  <c r="V132" i="3"/>
  <c r="V565" i="3"/>
  <c r="V571" i="3"/>
  <c r="V749" i="3"/>
  <c r="V757" i="3"/>
  <c r="V939" i="3"/>
  <c r="V945" i="3"/>
  <c r="V1077" i="3"/>
  <c r="V1084" i="3"/>
  <c r="V1219" i="3"/>
  <c r="V1226" i="3"/>
  <c r="V1464" i="3"/>
  <c r="V1470" i="3"/>
  <c r="V1477" i="3"/>
  <c r="V1707" i="3"/>
  <c r="V1713" i="3"/>
  <c r="V1961" i="3"/>
  <c r="V1968" i="3"/>
  <c r="V1974" i="3"/>
  <c r="V1980" i="3"/>
  <c r="V1986" i="3"/>
  <c r="V39" i="3"/>
  <c r="V532" i="3"/>
  <c r="V716" i="3"/>
  <c r="V904" i="3"/>
  <c r="V1041" i="3"/>
  <c r="V1180" i="3"/>
  <c r="V1430" i="3"/>
  <c r="V1673" i="3"/>
  <c r="V1921" i="3"/>
  <c r="V2055" i="3"/>
  <c r="V2093" i="3"/>
  <c r="V1580" i="3"/>
  <c r="V413" i="3"/>
  <c r="V671" i="3"/>
  <c r="V856" i="3"/>
  <c r="V995" i="3"/>
  <c r="V1134" i="3"/>
  <c r="V1374" i="3"/>
  <c r="V1615" i="3"/>
  <c r="V1870" i="3"/>
  <c r="V444" i="3"/>
  <c r="V291" i="3"/>
  <c r="V784" i="3"/>
  <c r="V221" i="3"/>
  <c r="V326" i="3"/>
  <c r="V1534" i="3"/>
  <c r="V1785" i="3"/>
  <c r="V2045" i="3"/>
  <c r="V367" i="3"/>
  <c r="V648" i="3"/>
  <c r="V1335" i="3"/>
  <c r="V1578" i="3"/>
  <c r="V1826" i="3"/>
  <c r="V29" i="3"/>
  <c r="V310" i="3"/>
  <c r="V1282" i="3"/>
  <c r="V1515" i="3"/>
  <c r="V1766" i="3"/>
  <c r="V190" i="3"/>
  <c r="V2008" i="3"/>
  <c r="V2031" i="3"/>
  <c r="V630" i="3"/>
  <c r="V264" i="3"/>
  <c r="V1305" i="3"/>
  <c r="V590" i="3"/>
  <c r="V964" i="3"/>
  <c r="V1103" i="3"/>
  <c r="V1247" i="3"/>
  <c r="V1287" i="3"/>
  <c r="V1666" i="3"/>
  <c r="V1771" i="3"/>
  <c r="V263" i="3"/>
  <c r="V807" i="3"/>
  <c r="V426" i="3"/>
  <c r="V1605" i="3"/>
  <c r="V1862" i="3"/>
  <c r="V2018" i="3"/>
  <c r="V228" i="3"/>
  <c r="V18" i="3"/>
  <c r="V483" i="3"/>
  <c r="V691" i="3"/>
  <c r="V877" i="3"/>
  <c r="V1016" i="3"/>
  <c r="V1155" i="3"/>
  <c r="V1400" i="3"/>
  <c r="V1645" i="3"/>
  <c r="V1893" i="3"/>
  <c r="V2033" i="3"/>
  <c r="V244" i="3"/>
  <c r="V801" i="3"/>
  <c r="V2038" i="3"/>
  <c r="V632" i="3"/>
  <c r="V370" i="3"/>
  <c r="V1829" i="3"/>
  <c r="V318" i="3"/>
  <c r="V822" i="3"/>
  <c r="V1292" i="3"/>
  <c r="V1777" i="3"/>
  <c r="V1495" i="3"/>
  <c r="V206" i="3"/>
  <c r="V199" i="3"/>
  <c r="V618" i="3"/>
  <c r="V1503" i="3"/>
  <c r="V210" i="3"/>
  <c r="V1323" i="3"/>
  <c r="V192" i="3"/>
  <c r="V777" i="3"/>
  <c r="V685" i="3"/>
  <c r="V871" i="3"/>
  <c r="V1389" i="3"/>
  <c r="V1631" i="3"/>
  <c r="V1884" i="3"/>
  <c r="V19" i="3"/>
  <c r="V145" i="3"/>
  <c r="V967" i="3"/>
  <c r="V1106" i="3"/>
  <c r="V1321" i="3"/>
  <c r="V1543" i="3"/>
  <c r="V146" i="3"/>
  <c r="V1251" i="3"/>
  <c r="V2014" i="3"/>
  <c r="V364" i="3"/>
  <c r="V646" i="3"/>
  <c r="V1332" i="3"/>
  <c r="V1571" i="3"/>
  <c r="V1823" i="3"/>
  <c r="V211" i="3"/>
  <c r="V825" i="3"/>
  <c r="V1529" i="3"/>
  <c r="V147" i="3"/>
  <c r="V229" i="3"/>
  <c r="V633" i="3"/>
  <c r="V1523" i="3"/>
  <c r="V1393" i="3"/>
  <c r="V1633" i="3"/>
  <c r="V1886" i="3"/>
  <c r="V148" i="3"/>
  <c r="V61" i="3"/>
  <c r="V400" i="3"/>
  <c r="V1363" i="3"/>
  <c r="V1602" i="3"/>
  <c r="V1859" i="3"/>
  <c r="V1997" i="3"/>
  <c r="V363" i="3"/>
  <c r="V645" i="3"/>
  <c r="V1331" i="3"/>
  <c r="V1570" i="3"/>
  <c r="V1822" i="3"/>
  <c r="V485" i="3"/>
  <c r="V693" i="3"/>
  <c r="V879" i="3"/>
  <c r="V1013" i="3"/>
  <c r="V1152" i="3"/>
  <c r="V1397" i="3"/>
  <c r="V1638" i="3"/>
  <c r="V1890" i="3"/>
  <c r="V2082" i="3"/>
  <c r="V2120" i="3"/>
  <c r="V810" i="3"/>
  <c r="V516" i="3"/>
  <c r="V193" i="3"/>
  <c r="V300" i="3"/>
  <c r="V1731" i="3"/>
  <c r="V322" i="3"/>
  <c r="V634" i="3"/>
  <c r="V1296" i="3"/>
  <c r="V1524" i="3"/>
  <c r="V1538" i="3"/>
  <c r="V1781" i="3"/>
  <c r="V2025" i="3"/>
  <c r="V512" i="3"/>
  <c r="V2076" i="3"/>
  <c r="V2114" i="3"/>
  <c r="V215" i="3"/>
  <c r="V788" i="3"/>
  <c r="V222" i="3"/>
  <c r="V225" i="3"/>
  <c r="V589" i="3"/>
  <c r="V776" i="3"/>
  <c r="V331" i="3"/>
  <c r="V636" i="3"/>
  <c r="V829" i="3"/>
  <c r="V1300" i="3"/>
  <c r="V1545" i="3"/>
  <c r="V1790" i="3"/>
  <c r="V323" i="3"/>
  <c r="V1297" i="3"/>
  <c r="V1525" i="3"/>
  <c r="V1782" i="3"/>
  <c r="V227" i="3"/>
  <c r="V513" i="3"/>
  <c r="V224" i="3"/>
  <c r="V2012" i="3"/>
  <c r="V1402" i="3"/>
  <c r="V1895" i="3"/>
  <c r="V173" i="3"/>
  <c r="V966" i="3"/>
  <c r="V1105" i="3"/>
  <c r="V1249" i="3"/>
  <c r="V1733" i="3"/>
  <c r="V2013" i="3"/>
  <c r="V266" i="3"/>
  <c r="V611" i="3"/>
  <c r="V188" i="3"/>
  <c r="V598" i="3"/>
  <c r="V782" i="3"/>
  <c r="V984" i="3"/>
  <c r="V1123" i="3"/>
  <c r="V1269" i="3"/>
  <c r="V1502" i="3"/>
  <c r="V1751" i="3"/>
  <c r="V325" i="3"/>
  <c r="V1533" i="3"/>
  <c r="V1784" i="3"/>
  <c r="V517" i="3"/>
  <c r="V510" i="3"/>
  <c r="V883" i="3"/>
  <c r="V635" i="3"/>
  <c r="V31" i="3"/>
  <c r="V1288" i="3"/>
  <c r="V1667" i="3"/>
  <c r="V1772" i="3"/>
  <c r="V316" i="3"/>
  <c r="V1290" i="3"/>
  <c r="V1775" i="3"/>
  <c r="V799" i="3"/>
  <c r="V314" i="3"/>
  <c r="V769" i="3"/>
  <c r="V1286" i="3"/>
  <c r="V1770" i="3"/>
  <c r="V1544" i="3"/>
  <c r="V596" i="3"/>
  <c r="V329" i="3"/>
  <c r="V1788" i="3"/>
  <c r="V2046" i="3"/>
  <c r="V580" i="3"/>
  <c r="V767" i="3"/>
  <c r="V1484" i="3"/>
  <c r="V1722" i="3"/>
  <c r="V481" i="3"/>
  <c r="V321" i="3"/>
  <c r="V1295" i="3"/>
  <c r="V1780" i="3"/>
  <c r="V597" i="3"/>
  <c r="V781" i="3"/>
  <c r="V582" i="3"/>
  <c r="V665" i="3"/>
  <c r="V1607" i="3"/>
  <c r="V2019" i="3"/>
  <c r="V1403" i="3"/>
  <c r="V1896" i="3"/>
  <c r="V424" i="3"/>
  <c r="V823" i="3"/>
  <c r="V1539" i="3"/>
  <c r="V956" i="3"/>
  <c r="V1095" i="3"/>
  <c r="V1235" i="3"/>
  <c r="V826" i="3"/>
  <c r="V294" i="3"/>
  <c r="V800" i="3"/>
  <c r="V969" i="3"/>
  <c r="V1108" i="3"/>
  <c r="V1253" i="3"/>
  <c r="V1499" i="3"/>
  <c r="V1738" i="3"/>
  <c r="V1527" i="3"/>
  <c r="V429" i="3"/>
  <c r="V1329" i="3"/>
  <c r="V265" i="3"/>
  <c r="V40" i="3"/>
  <c r="V41" i="3"/>
  <c r="V1485" i="3"/>
  <c r="V312" i="3"/>
  <c r="V629" i="3"/>
  <c r="V1284" i="3"/>
  <c r="V1516" i="3"/>
  <c r="V1768" i="3"/>
  <c r="V458" i="3"/>
  <c r="V399" i="3"/>
  <c r="V654" i="3"/>
  <c r="V828" i="3"/>
  <c r="V1362" i="3"/>
  <c r="V1601" i="3"/>
  <c r="V1858" i="3"/>
  <c r="V1996" i="3"/>
  <c r="V2009" i="3"/>
  <c r="V519" i="3"/>
  <c r="V330" i="3"/>
  <c r="V1299" i="3"/>
  <c r="V1789" i="3"/>
  <c r="V75" i="3"/>
  <c r="V82" i="3"/>
  <c r="V94" i="3"/>
  <c r="V104" i="3"/>
  <c r="V471" i="3"/>
  <c r="V474" i="3"/>
  <c r="V477" i="3"/>
  <c r="V544" i="3"/>
  <c r="V557" i="3"/>
  <c r="V690" i="3"/>
  <c r="V728" i="3"/>
  <c r="V740" i="3"/>
  <c r="V876" i="3"/>
  <c r="V920" i="3"/>
  <c r="V931" i="3"/>
  <c r="V1015" i="3"/>
  <c r="V1057" i="3"/>
  <c r="V1069" i="3"/>
  <c r="V1154" i="3"/>
  <c r="V1199" i="3"/>
  <c r="V1211" i="3"/>
  <c r="V1399" i="3"/>
  <c r="V1442" i="3"/>
  <c r="V1454" i="3"/>
  <c r="V1641" i="3"/>
  <c r="V1644" i="3"/>
  <c r="V1689" i="3"/>
  <c r="V1699" i="3"/>
  <c r="V1892" i="3"/>
  <c r="V1943" i="3"/>
  <c r="V1953" i="3"/>
  <c r="V2030" i="3"/>
  <c r="V430" i="3"/>
  <c r="V627" i="3"/>
  <c r="V1512" i="3"/>
  <c r="V680" i="3"/>
  <c r="V1879" i="3"/>
  <c r="V511" i="3"/>
  <c r="V27" i="3"/>
  <c r="V1519" i="3"/>
  <c r="V231" i="3"/>
  <c r="V509" i="3"/>
  <c r="V710" i="3"/>
  <c r="V1531" i="3"/>
  <c r="V239" i="3"/>
  <c r="V679" i="3"/>
  <c r="V864" i="3"/>
  <c r="V1003" i="3"/>
  <c r="V1142" i="3"/>
  <c r="V1384" i="3"/>
  <c r="V1626" i="3"/>
  <c r="V440" i="3"/>
  <c r="V480" i="3"/>
  <c r="V676" i="3"/>
  <c r="V861" i="3"/>
  <c r="V293" i="3"/>
  <c r="V820" i="3"/>
  <c r="V653" i="3"/>
  <c r="V827" i="3"/>
  <c r="V999" i="3"/>
  <c r="V1138" i="3"/>
  <c r="V1380" i="3"/>
  <c r="V1622" i="3"/>
  <c r="V243" i="3"/>
  <c r="V16" i="3"/>
  <c r="V308" i="3"/>
  <c r="V624" i="3"/>
  <c r="V1511" i="3"/>
  <c r="V1761" i="3"/>
  <c r="V521" i="3"/>
  <c r="V696" i="3"/>
  <c r="V885" i="3"/>
  <c r="V1624" i="3"/>
  <c r="V212" i="3"/>
  <c r="V675" i="3"/>
  <c r="V860" i="3"/>
  <c r="V1277" i="3"/>
  <c r="V306" i="3"/>
  <c r="V1278" i="3"/>
  <c r="V1762" i="3"/>
  <c r="V149" i="3"/>
  <c r="V602" i="3"/>
  <c r="V1735" i="3"/>
  <c r="V369" i="3"/>
  <c r="V1828" i="3"/>
  <c r="V460" i="3"/>
  <c r="V697" i="3"/>
  <c r="V884" i="3"/>
  <c r="V139" i="3"/>
  <c r="V459" i="3"/>
  <c r="V461" i="3"/>
  <c r="V870" i="3"/>
  <c r="V1425" i="3"/>
  <c r="V1668" i="3"/>
  <c r="V1915" i="3"/>
  <c r="V305" i="3"/>
  <c r="V1279" i="3"/>
  <c r="V1763" i="3"/>
  <c r="V409" i="3"/>
  <c r="V1537" i="3"/>
  <c r="V17" i="3"/>
  <c r="V456" i="3"/>
  <c r="V619" i="3"/>
  <c r="V299" i="3"/>
  <c r="V1382" i="3"/>
  <c r="V1877" i="3"/>
  <c r="V1000" i="3"/>
  <c r="V1139" i="3"/>
  <c r="V1379" i="3"/>
  <c r="V1620" i="3"/>
  <c r="V1875" i="3"/>
  <c r="V2067" i="3"/>
  <c r="V2105" i="3"/>
  <c r="V205" i="3"/>
  <c r="V711" i="3"/>
  <c r="V898" i="3"/>
  <c r="V1424" i="3"/>
  <c r="V1665" i="3"/>
  <c r="V1914" i="3"/>
  <c r="V1916" i="3"/>
  <c r="V248" i="3"/>
  <c r="V965" i="3"/>
  <c r="V1104" i="3"/>
  <c r="V1248" i="3"/>
  <c r="V818" i="3"/>
  <c r="V237" i="3"/>
  <c r="V1732" i="3"/>
  <c r="V457" i="3"/>
  <c r="V1623" i="3"/>
  <c r="V76" i="3"/>
  <c r="V83" i="3"/>
  <c r="V96" i="3"/>
  <c r="V106" i="3"/>
  <c r="V114" i="3"/>
  <c r="V120" i="3"/>
  <c r="V127" i="3"/>
  <c r="V133" i="3"/>
  <c r="V545" i="3"/>
  <c r="V559" i="3"/>
  <c r="V566" i="3"/>
  <c r="V572" i="3"/>
  <c r="V729" i="3"/>
  <c r="V742" i="3"/>
  <c r="V750" i="3"/>
  <c r="V758" i="3"/>
  <c r="V921" i="3"/>
  <c r="V933" i="3"/>
  <c r="V940" i="3"/>
  <c r="V946" i="3"/>
  <c r="V1058" i="3"/>
  <c r="V1071" i="3"/>
  <c r="V1078" i="3"/>
  <c r="V1085" i="3"/>
  <c r="V1200" i="3"/>
  <c r="V1213" i="3"/>
  <c r="V1220" i="3"/>
  <c r="V1227" i="3"/>
  <c r="V1443" i="3"/>
  <c r="V1456" i="3"/>
  <c r="V1465" i="3"/>
  <c r="V1471" i="3"/>
  <c r="V1478" i="3"/>
  <c r="V1690" i="3"/>
  <c r="V1701" i="3"/>
  <c r="V1708" i="3"/>
  <c r="V1714" i="3"/>
  <c r="V1944" i="3"/>
  <c r="V1955" i="3"/>
  <c r="V1962" i="3"/>
  <c r="V1969" i="3"/>
  <c r="V1975" i="3"/>
  <c r="V1981" i="3"/>
  <c r="V1987" i="3"/>
  <c r="V2068" i="3"/>
  <c r="V2106" i="3"/>
  <c r="V144" i="3"/>
  <c r="V236" i="3"/>
  <c r="V677" i="3"/>
  <c r="V862" i="3"/>
  <c r="V1001" i="3"/>
  <c r="V1140" i="3"/>
  <c r="V1381" i="3"/>
  <c r="V1619" i="3"/>
  <c r="V1876" i="3"/>
  <c r="V808" i="3"/>
  <c r="V304" i="3"/>
  <c r="V1276" i="3"/>
  <c r="V1760" i="3"/>
  <c r="V1378" i="3"/>
  <c r="V1621" i="3"/>
  <c r="V1874" i="3"/>
  <c r="V320" i="3"/>
  <c r="V1294" i="3"/>
  <c r="V1779" i="3"/>
  <c r="V292" i="3"/>
  <c r="V819" i="3"/>
  <c r="V296" i="3"/>
  <c r="V897" i="3"/>
  <c r="V1036" i="3"/>
  <c r="V1175" i="3"/>
  <c r="V1423" i="3"/>
  <c r="V1773" i="3"/>
  <c r="V617" i="3"/>
  <c r="V809" i="3"/>
  <c r="V1506" i="3"/>
  <c r="V1603" i="3"/>
  <c r="V522" i="3"/>
  <c r="V518" i="3"/>
  <c r="V2049" i="3"/>
  <c r="V1540" i="3"/>
  <c r="V958" i="3"/>
  <c r="V1097" i="3"/>
  <c r="V1241" i="3"/>
  <c r="V1487" i="3"/>
  <c r="V1724" i="3"/>
  <c r="V2047" i="3"/>
  <c r="V238" i="3"/>
  <c r="V412" i="3"/>
  <c r="V2048" i="3"/>
  <c r="V245" i="3"/>
  <c r="U24" i="3"/>
  <c r="U26" i="3"/>
  <c r="U30" i="3"/>
  <c r="U32" i="3"/>
  <c r="U33" i="3"/>
  <c r="U35" i="3"/>
  <c r="U44" i="3"/>
  <c r="U45" i="3"/>
  <c r="U47" i="3"/>
  <c r="U48" i="3"/>
  <c r="U73" i="3"/>
  <c r="U74" i="3"/>
  <c r="U80" i="3"/>
  <c r="U81" i="3"/>
  <c r="U92" i="3"/>
  <c r="U93" i="3"/>
  <c r="U102" i="3"/>
  <c r="U103" i="3"/>
  <c r="U108" i="3"/>
  <c r="U194" i="3"/>
  <c r="U214" i="3"/>
  <c r="U219" i="3"/>
  <c r="U240" i="3"/>
  <c r="U261" i="3"/>
  <c r="U438" i="3"/>
  <c r="U487" i="3"/>
  <c r="U488" i="3"/>
  <c r="U489" i="3"/>
  <c r="U534" i="3"/>
  <c r="U542" i="3"/>
  <c r="U543" i="3"/>
  <c r="U550" i="3"/>
  <c r="U555" i="3"/>
  <c r="U556" i="3"/>
  <c r="U561" i="3"/>
  <c r="U718" i="3"/>
  <c r="U726" i="3"/>
  <c r="U727" i="3"/>
  <c r="U738" i="3"/>
  <c r="U739" i="3"/>
  <c r="U744" i="3"/>
  <c r="U907" i="3"/>
  <c r="U910" i="3"/>
  <c r="U911" i="3"/>
  <c r="U918" i="3"/>
  <c r="U919" i="3"/>
  <c r="U929" i="3"/>
  <c r="U930" i="3"/>
  <c r="U935" i="3"/>
  <c r="U1044" i="3"/>
  <c r="U1047" i="3"/>
  <c r="U1048" i="3"/>
  <c r="U1055" i="3"/>
  <c r="U1056" i="3"/>
  <c r="U1067" i="3"/>
  <c r="U1068" i="3"/>
  <c r="U1073" i="3"/>
  <c r="U1189" i="3"/>
  <c r="U1190" i="3"/>
  <c r="U1197" i="3"/>
  <c r="U1198" i="3"/>
  <c r="U1209" i="3"/>
  <c r="U1210" i="3"/>
  <c r="U1215" i="3"/>
  <c r="U1432" i="3"/>
  <c r="U1440" i="3"/>
  <c r="U1441" i="3"/>
  <c r="U1452" i="3"/>
  <c r="U1453" i="3"/>
  <c r="U1458" i="3"/>
  <c r="U1679" i="3"/>
  <c r="U1680" i="3"/>
  <c r="U1687" i="3"/>
  <c r="U1688" i="3"/>
  <c r="U1697" i="3"/>
  <c r="U1698" i="3"/>
  <c r="U1703" i="3"/>
  <c r="U1927" i="3"/>
  <c r="U1928" i="3"/>
  <c r="U1941" i="3"/>
  <c r="U1942" i="3"/>
  <c r="U1951" i="3"/>
  <c r="U1952" i="3"/>
  <c r="U1957" i="3"/>
  <c r="U2065" i="3"/>
  <c r="U2066" i="3"/>
  <c r="U2095" i="3"/>
  <c r="U2096" i="3"/>
  <c r="U2103" i="3"/>
  <c r="U2104" i="3"/>
  <c r="U535" i="3"/>
  <c r="U719" i="3"/>
  <c r="U908" i="3"/>
  <c r="U1045" i="3"/>
  <c r="U1433" i="3"/>
  <c r="U1677" i="3"/>
  <c r="U1925" i="3"/>
  <c r="U2058" i="3"/>
  <c r="U77" i="3"/>
  <c r="U84" i="3"/>
  <c r="U97" i="3"/>
  <c r="U107" i="3"/>
  <c r="U115" i="3"/>
  <c r="U121" i="3"/>
  <c r="U128" i="3"/>
  <c r="U134" i="3"/>
  <c r="U174" i="3"/>
  <c r="U546" i="3"/>
  <c r="U560" i="3"/>
  <c r="U567" i="3"/>
  <c r="U573" i="3"/>
  <c r="U730" i="3"/>
  <c r="U743" i="3"/>
  <c r="U751" i="3"/>
  <c r="U922" i="3"/>
  <c r="U934" i="3"/>
  <c r="U941" i="3"/>
  <c r="U947" i="3"/>
  <c r="U1059" i="3"/>
  <c r="U1072" i="3"/>
  <c r="U1086" i="3"/>
  <c r="U1201" i="3"/>
  <c r="U1214" i="3"/>
  <c r="U1221" i="3"/>
  <c r="U1228" i="3"/>
  <c r="U1370" i="3"/>
  <c r="U1444" i="3"/>
  <c r="U1457" i="3"/>
  <c r="U1472" i="3"/>
  <c r="U1479" i="3"/>
  <c r="U1691" i="3"/>
  <c r="U1702" i="3"/>
  <c r="U1709" i="3"/>
  <c r="U1715" i="3"/>
  <c r="U1945" i="3"/>
  <c r="U1963" i="3"/>
  <c r="U1970" i="3"/>
  <c r="U1976" i="3"/>
  <c r="U1982" i="3"/>
  <c r="U1988" i="3"/>
  <c r="U2069" i="3"/>
  <c r="U2107" i="3"/>
  <c r="U34" i="3"/>
  <c r="U271" i="3"/>
  <c r="U235" i="3"/>
  <c r="U269" i="3"/>
  <c r="U257" i="3"/>
  <c r="U276" i="3"/>
  <c r="U275" i="3"/>
  <c r="U771" i="3"/>
  <c r="U177" i="3"/>
  <c r="U272" i="3"/>
  <c r="U435" i="3"/>
  <c r="U277" i="3"/>
  <c r="U504" i="3"/>
  <c r="U434" i="3"/>
  <c r="U36" i="3"/>
  <c r="U163" i="3"/>
  <c r="U165" i="3"/>
  <c r="U37" i="3"/>
  <c r="U641" i="3"/>
  <c r="U834" i="3"/>
  <c r="U342" i="3"/>
  <c r="U1310" i="3"/>
  <c r="U1801" i="3"/>
  <c r="U639" i="3"/>
  <c r="U832" i="3"/>
  <c r="U833" i="3"/>
  <c r="U1307" i="3"/>
  <c r="U1554" i="3"/>
  <c r="U614" i="3"/>
  <c r="U51" i="3"/>
  <c r="U57" i="3"/>
  <c r="U1184" i="3"/>
  <c r="U1931" i="3"/>
  <c r="U888" i="3"/>
  <c r="U433" i="3"/>
  <c r="U1111" i="3"/>
  <c r="U1256" i="3"/>
  <c r="U1741" i="3"/>
  <c r="U2000" i="3"/>
  <c r="U1646" i="3"/>
  <c r="U274" i="3"/>
  <c r="U523" i="3"/>
  <c r="U270" i="3"/>
  <c r="U386" i="3"/>
  <c r="U1348" i="3"/>
  <c r="U1845" i="3"/>
  <c r="U50" i="3"/>
  <c r="U56" i="3"/>
  <c r="U164" i="3"/>
  <c r="U583" i="3"/>
  <c r="U973" i="3"/>
  <c r="U1112" i="3"/>
  <c r="U1183" i="3"/>
  <c r="U1257" i="3"/>
  <c r="U1742" i="3"/>
  <c r="U1930" i="3"/>
  <c r="U1010" i="3"/>
  <c r="U1149" i="3"/>
  <c r="U1392" i="3"/>
  <c r="U54" i="3"/>
  <c r="U1187" i="3"/>
  <c r="U1934" i="3"/>
  <c r="U785" i="3"/>
  <c r="U790" i="3"/>
  <c r="U198" i="3"/>
  <c r="U298" i="3"/>
  <c r="U700" i="3"/>
  <c r="U1021" i="3"/>
  <c r="U1024" i="3"/>
  <c r="U1027" i="3"/>
  <c r="U1163" i="3"/>
  <c r="U1166" i="3"/>
  <c r="U1408" i="3"/>
  <c r="U1411" i="3"/>
  <c r="U1414" i="3"/>
  <c r="U1651" i="3"/>
  <c r="U1654" i="3"/>
  <c r="U1899" i="3"/>
  <c r="U1902" i="3"/>
  <c r="U1905" i="3"/>
  <c r="U838" i="3"/>
  <c r="U340" i="3"/>
  <c r="U1552" i="3"/>
  <c r="U1799" i="3"/>
  <c r="U351" i="3"/>
  <c r="U1810" i="3"/>
  <c r="U289" i="3"/>
  <c r="U204" i="3"/>
  <c r="U869" i="3"/>
  <c r="U150" i="3"/>
  <c r="U249" i="3"/>
  <c r="U961" i="3"/>
  <c r="U1100" i="3"/>
  <c r="U1244" i="3"/>
  <c r="U1726" i="3"/>
  <c r="U1994" i="3"/>
  <c r="U496" i="3"/>
  <c r="U608" i="3"/>
  <c r="U794" i="3"/>
  <c r="U167" i="3"/>
  <c r="U256" i="3"/>
  <c r="U1114" i="3"/>
  <c r="U1259" i="3"/>
  <c r="U1744" i="3"/>
  <c r="U2003" i="3"/>
  <c r="U594" i="3"/>
  <c r="U780" i="3"/>
  <c r="U1493" i="3"/>
  <c r="U811" i="3"/>
  <c r="U53" i="3"/>
  <c r="U58" i="3"/>
  <c r="U1186" i="3"/>
  <c r="U1933" i="3"/>
  <c r="U156" i="3"/>
  <c r="U605" i="3"/>
  <c r="U1109" i="3"/>
  <c r="U1254" i="3"/>
  <c r="U1739" i="3"/>
  <c r="U1998" i="3"/>
  <c r="U599" i="3"/>
  <c r="U976" i="3"/>
  <c r="U1260" i="3"/>
  <c r="U1745" i="3"/>
  <c r="U841" i="3"/>
  <c r="U591" i="3"/>
  <c r="U655" i="3"/>
  <c r="U778" i="3"/>
  <c r="U1492" i="3"/>
  <c r="U166" i="3"/>
  <c r="U350" i="3"/>
  <c r="U1316" i="3"/>
  <c r="U1809" i="3"/>
  <c r="U1366" i="3"/>
  <c r="U1863" i="3"/>
  <c r="U1349" i="3"/>
  <c r="U1846" i="3"/>
  <c r="U465" i="3"/>
  <c r="U468" i="3"/>
  <c r="U684" i="3"/>
  <c r="U688" i="3"/>
  <c r="U868" i="3"/>
  <c r="U1387" i="3"/>
  <c r="U1630" i="3"/>
  <c r="U1882" i="3"/>
  <c r="U2028" i="3"/>
  <c r="U287" i="3"/>
  <c r="U775" i="3"/>
  <c r="U657" i="3"/>
  <c r="U606" i="3"/>
  <c r="U792" i="3"/>
  <c r="U971" i="3"/>
  <c r="U1110" i="3"/>
  <c r="U1255" i="3"/>
  <c r="U1999" i="3"/>
  <c r="U379" i="3"/>
  <c r="U842" i="3"/>
  <c r="U1341" i="3"/>
  <c r="U1589" i="3"/>
  <c r="U1838" i="3"/>
  <c r="U168" i="3"/>
  <c r="U525" i="3"/>
  <c r="U631" i="3"/>
  <c r="U1521" i="3"/>
  <c r="U1528" i="3"/>
  <c r="U381" i="3"/>
  <c r="U1496" i="3"/>
  <c r="U1840" i="3"/>
  <c r="U196" i="3"/>
  <c r="U708" i="3"/>
  <c r="U895" i="3"/>
  <c r="U1504" i="3"/>
  <c r="U464" i="3"/>
  <c r="U467" i="3"/>
  <c r="U682" i="3"/>
  <c r="U687" i="3"/>
  <c r="U866" i="3"/>
  <c r="U873" i="3"/>
  <c r="U1144" i="3"/>
  <c r="U1147" i="3"/>
  <c r="U1386" i="3"/>
  <c r="U1629" i="3"/>
  <c r="U1881" i="3"/>
  <c r="U2027" i="3"/>
  <c r="U588" i="3"/>
  <c r="U530" i="3"/>
  <c r="U714" i="3"/>
  <c r="U902" i="3"/>
  <c r="U1039" i="3"/>
  <c r="U1178" i="3"/>
  <c r="U1428" i="3"/>
  <c r="U1505" i="3"/>
  <c r="U1671" i="3"/>
  <c r="U1919" i="3"/>
  <c r="U2053" i="3"/>
  <c r="U2091" i="3"/>
  <c r="U286" i="3"/>
  <c r="U600" i="3"/>
  <c r="U1028" i="3"/>
  <c r="U1167" i="3"/>
  <c r="U1655" i="3"/>
  <c r="U1906" i="3"/>
  <c r="U2039" i="3"/>
  <c r="U254" i="3"/>
  <c r="U288" i="3"/>
  <c r="U502" i="3"/>
  <c r="U1344" i="3"/>
  <c r="U1592" i="3"/>
  <c r="U699" i="3"/>
  <c r="U1582" i="3"/>
  <c r="U616" i="3"/>
  <c r="U1565" i="3"/>
  <c r="U151" i="3"/>
  <c r="U1727" i="3"/>
  <c r="U637" i="3"/>
  <c r="U830" i="3"/>
  <c r="U1303" i="3"/>
  <c r="U1548" i="3"/>
  <c r="U1793" i="3"/>
  <c r="U706" i="3"/>
  <c r="U317" i="3"/>
  <c r="U1776" i="3"/>
  <c r="U1573" i="3"/>
  <c r="U526" i="3"/>
  <c r="U220" i="3"/>
  <c r="U609" i="3"/>
  <c r="U795" i="3"/>
  <c r="U1025" i="3"/>
  <c r="U1412" i="3"/>
  <c r="U1652" i="3"/>
  <c r="U1903" i="3"/>
  <c r="U772" i="3"/>
  <c r="U1491" i="3"/>
  <c r="U1558" i="3"/>
  <c r="U393" i="3"/>
  <c r="U659" i="3"/>
  <c r="U1356" i="3"/>
  <c r="U1595" i="3"/>
  <c r="U1852" i="3"/>
  <c r="U353" i="3"/>
  <c r="U1812" i="3"/>
  <c r="U701" i="3"/>
  <c r="U889" i="3"/>
  <c r="U52" i="3"/>
  <c r="U1185" i="3"/>
  <c r="U1932" i="3"/>
  <c r="U703" i="3"/>
  <c r="U152" i="3"/>
  <c r="U592" i="3"/>
  <c r="U779" i="3"/>
  <c r="U963" i="3"/>
  <c r="U1102" i="3"/>
  <c r="U1246" i="3"/>
  <c r="U1730" i="3"/>
  <c r="U159" i="3"/>
  <c r="U251" i="3"/>
  <c r="U307" i="3"/>
  <c r="U607" i="3"/>
  <c r="U628" i="3"/>
  <c r="U793" i="3"/>
  <c r="U1280" i="3"/>
  <c r="U1513" i="3"/>
  <c r="U1764" i="3"/>
  <c r="U344" i="3"/>
  <c r="U1803" i="3"/>
  <c r="U169" i="3"/>
  <c r="U252" i="3"/>
  <c r="U603" i="3"/>
  <c r="U974" i="3"/>
  <c r="U1258" i="3"/>
  <c r="U1743" i="3"/>
  <c r="U2002" i="3"/>
  <c r="U368" i="3"/>
  <c r="U1827" i="3"/>
  <c r="U181" i="3"/>
  <c r="U343" i="3"/>
  <c r="U1339" i="3"/>
  <c r="U1587" i="3"/>
  <c r="U1802" i="3"/>
  <c r="U1835" i="3"/>
  <c r="U233" i="3"/>
  <c r="U492" i="3"/>
  <c r="U494" i="3"/>
  <c r="U1030" i="3"/>
  <c r="U1169" i="3"/>
  <c r="U1417" i="3"/>
  <c r="U1657" i="3"/>
  <c r="U1908" i="3"/>
  <c r="U2036" i="3"/>
  <c r="U2086" i="3"/>
  <c r="U339" i="3"/>
  <c r="U640" i="3"/>
  <c r="U1308" i="3"/>
  <c r="U1553" i="3"/>
  <c r="U1798" i="3"/>
  <c r="U158" i="3"/>
  <c r="U170" i="3"/>
  <c r="U373" i="3"/>
  <c r="U649" i="3"/>
  <c r="U1337" i="3"/>
  <c r="U1585" i="3"/>
  <c r="U1832" i="3"/>
  <c r="U1350" i="3"/>
  <c r="U352" i="3"/>
  <c r="U1317" i="3"/>
  <c r="U1811" i="3"/>
  <c r="U874" i="3"/>
  <c r="U1009" i="3"/>
  <c r="U1148" i="3"/>
  <c r="U1391" i="3"/>
  <c r="U195" i="3"/>
  <c r="U345" i="3"/>
  <c r="U1311" i="3"/>
  <c r="U1804" i="3"/>
  <c r="U773" i="3"/>
  <c r="U962" i="3"/>
  <c r="U1101" i="3"/>
  <c r="U1995" i="3"/>
  <c r="U280" i="3"/>
  <c r="U388" i="3"/>
  <c r="U1351" i="3"/>
  <c r="U1847" i="3"/>
  <c r="U702" i="3"/>
  <c r="U391" i="3"/>
  <c r="U813" i="3"/>
  <c r="U845" i="3"/>
  <c r="U1354" i="3"/>
  <c r="U1850" i="3"/>
  <c r="U836" i="3"/>
  <c r="U1562" i="3"/>
  <c r="U183" i="3"/>
  <c r="U415" i="3"/>
  <c r="U395" i="3"/>
  <c r="U660" i="3"/>
  <c r="U846" i="3"/>
  <c r="U1358" i="3"/>
  <c r="U15" i="3"/>
  <c r="U418" i="3"/>
  <c r="U423" i="3"/>
  <c r="U643" i="3"/>
  <c r="U1561" i="3"/>
  <c r="U419" i="3"/>
  <c r="U584" i="3"/>
  <c r="U704" i="3"/>
  <c r="U892" i="3"/>
  <c r="U1022" i="3"/>
  <c r="U1161" i="3"/>
  <c r="U1900" i="3"/>
  <c r="U416" i="3"/>
  <c r="U184" i="3"/>
  <c r="U612" i="3"/>
  <c r="U798" i="3"/>
  <c r="U982" i="3"/>
  <c r="U1497" i="3"/>
  <c r="U178" i="3"/>
  <c r="U247" i="3"/>
  <c r="U620" i="3"/>
  <c r="U816" i="3"/>
  <c r="U1507" i="3"/>
  <c r="U217" i="3"/>
  <c r="U273" i="3"/>
  <c r="U284" i="3"/>
  <c r="U1593" i="3"/>
  <c r="U417" i="3"/>
  <c r="U837" i="3"/>
  <c r="U1566" i="3"/>
  <c r="U1819" i="3"/>
  <c r="U253" i="3"/>
  <c r="U182" i="3"/>
  <c r="U1754" i="3"/>
  <c r="U951" i="3"/>
  <c r="U1081" i="3"/>
  <c r="U1090" i="3"/>
  <c r="U1223" i="3"/>
  <c r="U1232" i="3"/>
  <c r="U1965" i="3"/>
  <c r="U796" i="3"/>
  <c r="U960" i="3"/>
  <c r="U1099" i="3"/>
  <c r="U1243" i="3"/>
  <c r="U65" i="3"/>
  <c r="U69" i="3"/>
  <c r="U116" i="3"/>
  <c r="U122" i="3"/>
  <c r="U137" i="3"/>
  <c r="U539" i="3"/>
  <c r="U548" i="3"/>
  <c r="U723" i="3"/>
  <c r="U733" i="3"/>
  <c r="U746" i="3"/>
  <c r="U753" i="3"/>
  <c r="U761" i="3"/>
  <c r="U915" i="3"/>
  <c r="U1052" i="3"/>
  <c r="U1061" i="3"/>
  <c r="U1080" i="3"/>
  <c r="U1089" i="3"/>
  <c r="U1194" i="3"/>
  <c r="U1203" i="3"/>
  <c r="U1437" i="3"/>
  <c r="U1461" i="3"/>
  <c r="U1467" i="3"/>
  <c r="U1474" i="3"/>
  <c r="U1684" i="3"/>
  <c r="U1710" i="3"/>
  <c r="U1958" i="3"/>
  <c r="U1964" i="3"/>
  <c r="U1971" i="3"/>
  <c r="U1977" i="3"/>
  <c r="U1983" i="3"/>
  <c r="U171" i="3"/>
  <c r="U281" i="3"/>
  <c r="U172" i="3"/>
  <c r="U968" i="3"/>
  <c r="U1107" i="3"/>
  <c r="U1252" i="3"/>
  <c r="U774" i="3"/>
  <c r="U707" i="3"/>
  <c r="U894" i="3"/>
  <c r="U1326" i="3"/>
  <c r="U223" i="3"/>
  <c r="U683" i="3"/>
  <c r="U867" i="3"/>
  <c r="U1628" i="3"/>
  <c r="U86" i="3"/>
  <c r="U129" i="3"/>
  <c r="U135" i="3"/>
  <c r="U562" i="3"/>
  <c r="U575" i="3"/>
  <c r="U923" i="3"/>
  <c r="U936" i="3"/>
  <c r="U949" i="3"/>
  <c r="U1060" i="3"/>
  <c r="U1074" i="3"/>
  <c r="U1216" i="3"/>
  <c r="U1230" i="3"/>
  <c r="U1460" i="3"/>
  <c r="U1473" i="3"/>
  <c r="U1481" i="3"/>
  <c r="U1704" i="3"/>
  <c r="U1716" i="3"/>
  <c r="U2062" i="3"/>
  <c r="U2100" i="3"/>
  <c r="U377" i="3"/>
  <c r="U1340" i="3"/>
  <c r="U1836" i="3"/>
  <c r="U1579" i="3"/>
  <c r="U610" i="3"/>
  <c r="U980" i="3"/>
  <c r="U1264" i="3"/>
  <c r="U1746" i="3"/>
  <c r="U2006" i="3"/>
  <c r="U1034" i="3"/>
  <c r="U1173" i="3"/>
  <c r="U1912" i="3"/>
  <c r="U2043" i="3"/>
  <c r="U2088" i="3"/>
  <c r="U2126" i="3"/>
  <c r="U319" i="3"/>
  <c r="U1778" i="3"/>
  <c r="U1250" i="3"/>
  <c r="U1494" i="3"/>
  <c r="U1734" i="3"/>
  <c r="U1736" i="3"/>
  <c r="U732" i="3"/>
  <c r="U752" i="3"/>
  <c r="U1087" i="3"/>
  <c r="U1229" i="3"/>
  <c r="U1445" i="3"/>
  <c r="U1459" i="3"/>
  <c r="U1480" i="3"/>
  <c r="U2063" i="3"/>
  <c r="U2101" i="3"/>
  <c r="U405" i="3"/>
  <c r="U1839" i="3"/>
  <c r="U390" i="3"/>
  <c r="U839" i="3"/>
  <c r="U1353" i="3"/>
  <c r="U1849" i="3"/>
  <c r="U1588" i="3"/>
  <c r="U1837" i="3"/>
  <c r="U241" i="3"/>
  <c r="U359" i="3"/>
  <c r="U361" i="3"/>
  <c r="U1322" i="3"/>
  <c r="U1567" i="3"/>
  <c r="U1818" i="3"/>
  <c r="U1820" i="3"/>
  <c r="U335" i="3"/>
  <c r="U831" i="3"/>
  <c r="U1549" i="3"/>
  <c r="U1794" i="3"/>
  <c r="U979" i="3"/>
  <c r="U1118" i="3"/>
  <c r="U153" i="3"/>
  <c r="U371" i="3"/>
  <c r="U1830" i="3"/>
  <c r="U661" i="3"/>
  <c r="U847" i="3"/>
  <c r="U162" i="3"/>
  <c r="U348" i="3"/>
  <c r="U1314" i="3"/>
  <c r="U1807" i="3"/>
  <c r="U978" i="3"/>
  <c r="U1117" i="3"/>
  <c r="U1262" i="3"/>
  <c r="U2005" i="3"/>
  <c r="U185" i="3"/>
  <c r="U673" i="3"/>
  <c r="U858" i="3"/>
  <c r="U997" i="3"/>
  <c r="U1136" i="3"/>
  <c r="U1376" i="3"/>
  <c r="U1617" i="3"/>
  <c r="U1872" i="3"/>
  <c r="U1122" i="3"/>
  <c r="U1267" i="3"/>
  <c r="U1749" i="3"/>
  <c r="U278" i="3"/>
  <c r="U279" i="3"/>
  <c r="U374" i="3"/>
  <c r="U644" i="3"/>
  <c r="U1320" i="3"/>
  <c r="U1816" i="3"/>
  <c r="U658" i="3"/>
  <c r="U232" i="3"/>
  <c r="U1324" i="3"/>
  <c r="U498" i="3"/>
  <c r="U705" i="3"/>
  <c r="U893" i="3"/>
  <c r="U1032" i="3"/>
  <c r="U1171" i="3"/>
  <c r="U1419" i="3"/>
  <c r="U1659" i="3"/>
  <c r="U1661" i="3"/>
  <c r="U2041" i="3"/>
  <c r="U179" i="3"/>
  <c r="U621" i="3"/>
  <c r="U817" i="3"/>
  <c r="U987" i="3"/>
  <c r="U1126" i="3"/>
  <c r="U1272" i="3"/>
  <c r="U626" i="3"/>
  <c r="U1281" i="3"/>
  <c r="U1765" i="3"/>
  <c r="U354" i="3"/>
  <c r="U1318" i="3"/>
  <c r="U1813" i="3"/>
  <c r="U601" i="3"/>
  <c r="U396" i="3"/>
  <c r="U1359" i="3"/>
  <c r="U1598" i="3"/>
  <c r="U1855" i="3"/>
  <c r="U977" i="3"/>
  <c r="U1116" i="3"/>
  <c r="U218" i="3"/>
  <c r="U2050" i="3"/>
  <c r="U1610" i="3"/>
  <c r="U66" i="3"/>
  <c r="U70" i="3"/>
  <c r="U78" i="3"/>
  <c r="U85" i="3"/>
  <c r="U110" i="3"/>
  <c r="U117" i="3"/>
  <c r="U123" i="3"/>
  <c r="U130" i="3"/>
  <c r="U136" i="3"/>
  <c r="U540" i="3"/>
  <c r="U547" i="3"/>
  <c r="U568" i="3"/>
  <c r="U574" i="3"/>
  <c r="U724" i="3"/>
  <c r="U731" i="3"/>
  <c r="U747" i="3"/>
  <c r="U755" i="3"/>
  <c r="U763" i="3"/>
  <c r="U924" i="3"/>
  <c r="U937" i="3"/>
  <c r="U943" i="3"/>
  <c r="U952" i="3"/>
  <c r="U1053" i="3"/>
  <c r="U1062" i="3"/>
  <c r="U1091" i="3"/>
  <c r="U1204" i="3"/>
  <c r="U1217" i="3"/>
  <c r="U1224" i="3"/>
  <c r="U1233" i="3"/>
  <c r="U1438" i="3"/>
  <c r="U1462" i="3"/>
  <c r="U1468" i="3"/>
  <c r="U1475" i="3"/>
  <c r="U1482" i="3"/>
  <c r="U1685" i="3"/>
  <c r="U1692" i="3"/>
  <c r="U1705" i="3"/>
  <c r="U1718" i="3"/>
  <c r="U1939" i="3"/>
  <c r="U1959" i="3"/>
  <c r="U1966" i="3"/>
  <c r="U1972" i="3"/>
  <c r="U1978" i="3"/>
  <c r="U1984" i="3"/>
  <c r="U2064" i="3"/>
  <c r="U2102" i="3"/>
  <c r="U311" i="3"/>
  <c r="U625" i="3"/>
  <c r="U1283" i="3"/>
  <c r="U1514" i="3"/>
  <c r="U451" i="3"/>
  <c r="U667" i="3"/>
  <c r="U852" i="3"/>
  <c r="U991" i="3"/>
  <c r="U1130" i="3"/>
  <c r="U1368" i="3"/>
  <c r="U1609" i="3"/>
  <c r="U2021" i="3"/>
  <c r="U2071" i="3"/>
  <c r="U2109" i="3"/>
  <c r="U208" i="3"/>
  <c r="U230" i="3"/>
  <c r="U593" i="3"/>
  <c r="U622" i="3"/>
  <c r="U1369" i="3"/>
  <c r="U1866" i="3"/>
  <c r="U1584" i="3"/>
  <c r="U824" i="3"/>
  <c r="U1530" i="3"/>
  <c r="U1541" i="3"/>
  <c r="U1394" i="3"/>
  <c r="U1634" i="3"/>
  <c r="U1887" i="3"/>
  <c r="U383" i="3"/>
  <c r="U844" i="3"/>
  <c r="U1345" i="3"/>
  <c r="U1842" i="3"/>
  <c r="U552" i="3"/>
  <c r="U578" i="3"/>
  <c r="U735" i="3"/>
  <c r="U765" i="3"/>
  <c r="U926" i="3"/>
  <c r="U1064" i="3"/>
  <c r="U1206" i="3"/>
  <c r="U1239" i="3"/>
  <c r="U1449" i="3"/>
  <c r="U1489" i="3"/>
  <c r="U1694" i="3"/>
  <c r="U585" i="3"/>
  <c r="U669" i="3"/>
  <c r="U854" i="3"/>
  <c r="U993" i="3"/>
  <c r="U1132" i="3"/>
  <c r="U1612" i="3"/>
  <c r="U2073" i="3"/>
  <c r="U2111" i="3"/>
  <c r="U267" i="3"/>
  <c r="U336" i="3"/>
  <c r="U638" i="3"/>
  <c r="U1795" i="3"/>
  <c r="U586" i="3"/>
  <c r="U1728" i="3"/>
  <c r="U407" i="3"/>
  <c r="U662" i="3"/>
  <c r="U848" i="3"/>
  <c r="U1599" i="3"/>
  <c r="U527" i="3"/>
  <c r="U447" i="3"/>
  <c r="U1568" i="3"/>
  <c r="U422" i="3"/>
  <c r="U187" i="3"/>
  <c r="U1498" i="3"/>
  <c r="U981" i="3"/>
  <c r="U1265" i="3"/>
  <c r="U2007" i="3"/>
  <c r="U1575" i="3"/>
  <c r="U355" i="3"/>
  <c r="U1563" i="3"/>
  <c r="U1814" i="3"/>
  <c r="U604" i="3"/>
  <c r="U203" i="3"/>
  <c r="U268" i="3"/>
  <c r="U414" i="3"/>
  <c r="U425" i="3"/>
  <c r="U2023" i="3"/>
  <c r="U1375" i="3"/>
  <c r="U202" i="3"/>
  <c r="U28" i="3"/>
  <c r="U402" i="3"/>
  <c r="U397" i="3"/>
  <c r="U1360" i="3"/>
  <c r="U1856" i="3"/>
  <c r="U154" i="3"/>
  <c r="U786" i="3"/>
  <c r="U804" i="3"/>
  <c r="U441" i="3"/>
  <c r="U1500" i="3"/>
  <c r="U694" i="3"/>
  <c r="U880" i="3"/>
  <c r="U1014" i="3"/>
  <c r="U1153" i="3"/>
  <c r="U1398" i="3"/>
  <c r="U1639" i="3"/>
  <c r="U1891" i="3"/>
  <c r="U2083" i="3"/>
  <c r="U2121" i="3"/>
  <c r="U347" i="3"/>
  <c r="U1806" i="3"/>
  <c r="U189" i="3"/>
  <c r="U613" i="3"/>
  <c r="U783" i="3"/>
  <c r="U985" i="3"/>
  <c r="U1124" i="3"/>
  <c r="U1270" i="3"/>
  <c r="U1501" i="3"/>
  <c r="U1752" i="3"/>
  <c r="U672" i="3"/>
  <c r="U857" i="3"/>
  <c r="U996" i="3"/>
  <c r="U1135" i="3"/>
  <c r="U1871" i="3"/>
  <c r="U508" i="3"/>
  <c r="U191" i="3"/>
  <c r="U1268" i="3"/>
  <c r="U1750" i="3"/>
  <c r="U514" i="3"/>
  <c r="U595" i="3"/>
  <c r="U647" i="3"/>
  <c r="U200" i="3"/>
  <c r="U805" i="3"/>
  <c r="U664" i="3"/>
  <c r="U850" i="3"/>
  <c r="U989" i="3"/>
  <c r="U1128" i="3"/>
  <c r="U1365" i="3"/>
  <c r="U1606" i="3"/>
  <c r="U1861" i="3"/>
  <c r="U2017" i="3"/>
  <c r="U313" i="3"/>
  <c r="U1285" i="3"/>
  <c r="U1517" i="3"/>
  <c r="U1769" i="3"/>
  <c r="U2011" i="3"/>
  <c r="U803" i="3"/>
  <c r="U789" i="3"/>
  <c r="U155" i="3"/>
  <c r="U1327" i="3"/>
  <c r="U428" i="3"/>
  <c r="U95" i="3"/>
  <c r="U105" i="3"/>
  <c r="U549" i="3"/>
  <c r="U558" i="3"/>
  <c r="U741" i="3"/>
  <c r="U932" i="3"/>
  <c r="U1070" i="3"/>
  <c r="U1212" i="3"/>
  <c r="U1455" i="3"/>
  <c r="U1700" i="3"/>
  <c r="U1954" i="3"/>
  <c r="U337" i="3"/>
  <c r="U1796" i="3"/>
  <c r="U1328" i="3"/>
  <c r="U1237" i="3"/>
  <c r="U1729" i="3"/>
  <c r="U436" i="3"/>
  <c r="U986" i="3"/>
  <c r="U1125" i="3"/>
  <c r="U1271" i="3"/>
  <c r="U1753" i="3"/>
  <c r="U652" i="3"/>
  <c r="U692" i="3"/>
  <c r="U878" i="3"/>
  <c r="U1012" i="3"/>
  <c r="U1151" i="3"/>
  <c r="U1396" i="3"/>
  <c r="U1637" i="3"/>
  <c r="U2081" i="3"/>
  <c r="U2119" i="3"/>
  <c r="U327" i="3"/>
  <c r="U1535" i="3"/>
  <c r="U1786" i="3"/>
  <c r="U1312" i="3"/>
  <c r="U242" i="3"/>
  <c r="U384" i="3"/>
  <c r="U1346" i="3"/>
  <c r="U1843" i="3"/>
  <c r="U290" i="3"/>
  <c r="U814" i="3"/>
  <c r="U180" i="3"/>
  <c r="U427" i="3"/>
  <c r="U207" i="3"/>
  <c r="U899" i="3"/>
  <c r="U358" i="3"/>
  <c r="U1817" i="3"/>
  <c r="U295" i="3"/>
  <c r="U806" i="3"/>
  <c r="U454" i="3"/>
  <c r="U2078" i="3"/>
  <c r="U2116" i="3"/>
  <c r="U882" i="3"/>
  <c r="U1018" i="3"/>
  <c r="U1157" i="3"/>
  <c r="U1405" i="3"/>
  <c r="U297" i="3"/>
  <c r="U421" i="3"/>
  <c r="U234" i="3"/>
  <c r="U472" i="3"/>
  <c r="U478" i="3"/>
  <c r="U1642" i="3"/>
  <c r="U2032" i="3"/>
  <c r="U431" i="3"/>
  <c r="U432" i="3"/>
  <c r="U442" i="3"/>
  <c r="U443" i="3"/>
  <c r="U650" i="3"/>
  <c r="U64" i="3"/>
  <c r="U68" i="3"/>
  <c r="U538" i="3"/>
  <c r="U722" i="3"/>
  <c r="U914" i="3"/>
  <c r="U1051" i="3"/>
  <c r="U1436" i="3"/>
  <c r="U1683" i="3"/>
  <c r="U1937" i="3"/>
  <c r="U2061" i="3"/>
  <c r="U2099" i="3"/>
  <c r="U201" i="3"/>
  <c r="U262" i="3"/>
  <c r="U113" i="3"/>
  <c r="U119" i="3"/>
  <c r="U126" i="3"/>
  <c r="U132" i="3"/>
  <c r="U565" i="3"/>
  <c r="U571" i="3"/>
  <c r="U749" i="3"/>
  <c r="U757" i="3"/>
  <c r="U939" i="3"/>
  <c r="U945" i="3"/>
  <c r="U1077" i="3"/>
  <c r="U1084" i="3"/>
  <c r="U1219" i="3"/>
  <c r="U1226" i="3"/>
  <c r="U1464" i="3"/>
  <c r="U1470" i="3"/>
  <c r="U1477" i="3"/>
  <c r="U1713" i="3"/>
  <c r="U1961" i="3"/>
  <c r="U1968" i="3"/>
  <c r="U1974" i="3"/>
  <c r="U1980" i="3"/>
  <c r="U39" i="3"/>
  <c r="U532" i="3"/>
  <c r="U716" i="3"/>
  <c r="U904" i="3"/>
  <c r="U1041" i="3"/>
  <c r="U1180" i="3"/>
  <c r="U1430" i="3"/>
  <c r="U1673" i="3"/>
  <c r="U1921" i="3"/>
  <c r="U2055" i="3"/>
  <c r="U2093" i="3"/>
  <c r="U1580" i="3"/>
  <c r="U413" i="3"/>
  <c r="U671" i="3"/>
  <c r="U856" i="3"/>
  <c r="U1374" i="3"/>
  <c r="U1615" i="3"/>
  <c r="U1870" i="3"/>
  <c r="U444" i="3"/>
  <c r="U291" i="3"/>
  <c r="U784" i="3"/>
  <c r="U1534" i="3"/>
  <c r="U1785" i="3"/>
  <c r="U2045" i="3"/>
  <c r="U367" i="3"/>
  <c r="U648" i="3"/>
  <c r="U1335" i="3"/>
  <c r="U1578" i="3"/>
  <c r="U1826" i="3"/>
  <c r="U29" i="3"/>
  <c r="U310" i="3"/>
  <c r="U1282" i="3"/>
  <c r="U1515" i="3"/>
  <c r="U1766" i="3"/>
  <c r="U190" i="3"/>
  <c r="U2008" i="3"/>
  <c r="U2031" i="3"/>
  <c r="U264" i="3"/>
  <c r="U1305" i="3"/>
  <c r="U590" i="3"/>
  <c r="U964" i="3"/>
  <c r="U1103" i="3"/>
  <c r="U1287" i="3"/>
  <c r="U1771" i="3"/>
  <c r="U263" i="3"/>
  <c r="U807" i="3"/>
  <c r="U426" i="3"/>
  <c r="U1605" i="3"/>
  <c r="U2018" i="3"/>
  <c r="U18" i="3"/>
  <c r="U483" i="3"/>
  <c r="U691" i="3"/>
  <c r="U877" i="3"/>
  <c r="U1016" i="3"/>
  <c r="U1155" i="3"/>
  <c r="U1400" i="3"/>
  <c r="U1645" i="3"/>
  <c r="U1893" i="3"/>
  <c r="U2033" i="3"/>
  <c r="U244" i="3"/>
  <c r="U801" i="3"/>
  <c r="U2038" i="3"/>
  <c r="U632" i="3"/>
  <c r="U370" i="3"/>
  <c r="U1829" i="3"/>
  <c r="U318" i="3"/>
  <c r="U822" i="3"/>
  <c r="U1292" i="3"/>
  <c r="U1777" i="3"/>
  <c r="U1495" i="3"/>
  <c r="U199" i="3"/>
  <c r="U618" i="3"/>
  <c r="U1503" i="3"/>
  <c r="U210" i="3"/>
  <c r="U1323" i="3"/>
  <c r="U192" i="3"/>
  <c r="U777" i="3"/>
  <c r="U871" i="3"/>
  <c r="U1631" i="3"/>
  <c r="U1884" i="3"/>
  <c r="U19" i="3"/>
  <c r="U145" i="3"/>
  <c r="U967" i="3"/>
  <c r="U1106" i="3"/>
  <c r="U1321" i="3"/>
  <c r="U146" i="3"/>
  <c r="U1251" i="3"/>
  <c r="U2014" i="3"/>
  <c r="U364" i="3"/>
  <c r="U646" i="3"/>
  <c r="U1332" i="3"/>
  <c r="U1571" i="3"/>
  <c r="U1823" i="3"/>
  <c r="U211" i="3"/>
  <c r="U825" i="3"/>
  <c r="U1529" i="3"/>
  <c r="U147" i="3"/>
  <c r="U229" i="3"/>
  <c r="U1633" i="3"/>
  <c r="U1886" i="3"/>
  <c r="U148" i="3"/>
  <c r="U61" i="3"/>
  <c r="U400" i="3"/>
  <c r="U1997" i="3"/>
  <c r="U363" i="3"/>
  <c r="U645" i="3"/>
  <c r="U1331" i="3"/>
  <c r="U1570" i="3"/>
  <c r="U1822" i="3"/>
  <c r="U693" i="3"/>
  <c r="U879" i="3"/>
  <c r="U1013" i="3"/>
  <c r="U1152" i="3"/>
  <c r="U1397" i="3"/>
  <c r="U1638" i="3"/>
  <c r="U1890" i="3"/>
  <c r="U810" i="3"/>
  <c r="U516" i="3"/>
  <c r="U193" i="3"/>
  <c r="U300" i="3"/>
  <c r="U1731" i="3"/>
  <c r="U634" i="3"/>
  <c r="U1524" i="3"/>
  <c r="U1538" i="3"/>
  <c r="U1781" i="3"/>
  <c r="U2025" i="3"/>
  <c r="U512" i="3"/>
  <c r="U788" i="3"/>
  <c r="U222" i="3"/>
  <c r="U225" i="3"/>
  <c r="U589" i="3"/>
  <c r="U776" i="3"/>
  <c r="U331" i="3"/>
  <c r="U1300" i="3"/>
  <c r="U1545" i="3"/>
  <c r="U1790" i="3"/>
  <c r="U323" i="3"/>
  <c r="U1297" i="3"/>
  <c r="U1525" i="3"/>
  <c r="U513" i="3"/>
  <c r="U224" i="3"/>
  <c r="U2012" i="3"/>
  <c r="U1402" i="3"/>
  <c r="U1895" i="3"/>
  <c r="U1249" i="3"/>
  <c r="U1733" i="3"/>
  <c r="U2013" i="3"/>
  <c r="U266" i="3"/>
  <c r="U611" i="3"/>
  <c r="U598" i="3"/>
  <c r="U984" i="3"/>
  <c r="U1123" i="3"/>
  <c r="U1269" i="3"/>
  <c r="U1502" i="3"/>
  <c r="U1751" i="3"/>
  <c r="U325" i="3"/>
  <c r="U517" i="3"/>
  <c r="U510" i="3"/>
  <c r="U883" i="3"/>
  <c r="U635" i="3"/>
  <c r="U31" i="3"/>
  <c r="U316" i="3"/>
  <c r="U1290" i="3"/>
  <c r="U1775" i="3"/>
  <c r="U799" i="3"/>
  <c r="U314" i="3"/>
  <c r="U769" i="3"/>
  <c r="U1544" i="3"/>
  <c r="U596" i="3"/>
  <c r="U329" i="3"/>
  <c r="U1788" i="3"/>
  <c r="U2046" i="3"/>
  <c r="U1722" i="3"/>
  <c r="U481" i="3"/>
  <c r="U321" i="3"/>
  <c r="U1295" i="3"/>
  <c r="U1780" i="3"/>
  <c r="U665" i="3"/>
  <c r="U1607" i="3"/>
  <c r="U2019" i="3"/>
  <c r="U1403" i="3"/>
  <c r="U1896" i="3"/>
  <c r="U424" i="3"/>
  <c r="U956" i="3"/>
  <c r="U1095" i="3"/>
  <c r="U1235" i="3"/>
  <c r="U826" i="3"/>
  <c r="U294" i="3"/>
  <c r="U1253" i="3"/>
  <c r="U1499" i="3"/>
  <c r="U1738" i="3"/>
  <c r="U1527" i="3"/>
  <c r="U429" i="3"/>
  <c r="U1329" i="3"/>
  <c r="U41" i="3"/>
  <c r="U1485" i="3"/>
  <c r="U312" i="3"/>
  <c r="U629" i="3"/>
  <c r="U1284" i="3"/>
  <c r="U1516" i="3"/>
  <c r="U399" i="3"/>
  <c r="U654" i="3"/>
  <c r="U828" i="3"/>
  <c r="U1362" i="3"/>
  <c r="U1601" i="3"/>
  <c r="U2009" i="3"/>
  <c r="U519" i="3"/>
  <c r="U330" i="3"/>
  <c r="U1299" i="3"/>
  <c r="U1789" i="3"/>
  <c r="U471" i="3"/>
  <c r="U474" i="3"/>
  <c r="U477" i="3"/>
  <c r="U544" i="3"/>
  <c r="U690" i="3"/>
  <c r="U876" i="3"/>
  <c r="U931" i="3"/>
  <c r="U1015" i="3"/>
  <c r="U1057" i="3"/>
  <c r="U1069" i="3"/>
  <c r="U1199" i="3"/>
  <c r="U1211" i="3"/>
  <c r="U1399" i="3"/>
  <c r="U1442" i="3"/>
  <c r="U1454" i="3"/>
  <c r="U1641" i="3"/>
  <c r="U1892" i="3"/>
  <c r="U1943" i="3"/>
  <c r="U1953" i="3"/>
  <c r="U2030" i="3"/>
  <c r="U430" i="3"/>
  <c r="U1879" i="3"/>
  <c r="U511" i="3"/>
  <c r="U27" i="3"/>
  <c r="U1519" i="3"/>
  <c r="U231" i="3"/>
  <c r="U509" i="3"/>
  <c r="U1531" i="3"/>
  <c r="U239" i="3"/>
  <c r="U679" i="3"/>
  <c r="U864" i="3"/>
  <c r="U1003" i="3"/>
  <c r="U1142" i="3"/>
  <c r="U1384" i="3"/>
  <c r="U480" i="3"/>
  <c r="U676" i="3"/>
  <c r="U861" i="3"/>
  <c r="U293" i="3"/>
  <c r="U999" i="3"/>
  <c r="U1138" i="3"/>
  <c r="U1380" i="3"/>
  <c r="U1622" i="3"/>
  <c r="U243" i="3"/>
  <c r="U16" i="3"/>
  <c r="U308" i="3"/>
  <c r="U624" i="3"/>
  <c r="U1761" i="3"/>
  <c r="U521" i="3"/>
  <c r="U696" i="3"/>
  <c r="U885" i="3"/>
  <c r="U1624" i="3"/>
  <c r="U1277" i="3"/>
  <c r="U306" i="3"/>
  <c r="U1278" i="3"/>
  <c r="U1762" i="3"/>
  <c r="U149" i="3"/>
  <c r="U602" i="3"/>
  <c r="U1735" i="3"/>
  <c r="U1828" i="3"/>
  <c r="U460" i="3"/>
  <c r="U697" i="3"/>
  <c r="U884" i="3"/>
  <c r="U139" i="3"/>
  <c r="U1425" i="3"/>
  <c r="U1668" i="3"/>
  <c r="U1915" i="3"/>
  <c r="U305" i="3"/>
  <c r="U1279" i="3"/>
  <c r="U1763" i="3"/>
  <c r="U409" i="3"/>
  <c r="U17" i="3"/>
  <c r="U456" i="3"/>
  <c r="U619" i="3"/>
  <c r="U299" i="3"/>
  <c r="U1382" i="3"/>
  <c r="U1379" i="3"/>
  <c r="U1620" i="3"/>
  <c r="U1875" i="3"/>
  <c r="U2067" i="3"/>
  <c r="U2105" i="3"/>
  <c r="U205" i="3"/>
  <c r="U711" i="3"/>
  <c r="U1424" i="3"/>
  <c r="U1665" i="3"/>
  <c r="U1914" i="3"/>
  <c r="U1916" i="3"/>
  <c r="U248" i="3"/>
  <c r="U818" i="3"/>
  <c r="U237" i="3"/>
  <c r="U1732" i="3"/>
  <c r="U457" i="3"/>
  <c r="U1623" i="3"/>
  <c r="U76" i="3"/>
  <c r="U83" i="3"/>
  <c r="U106" i="3"/>
  <c r="U114" i="3"/>
  <c r="U120" i="3"/>
  <c r="U127" i="3"/>
  <c r="U133" i="3"/>
  <c r="U572" i="3"/>
  <c r="U729" i="3"/>
  <c r="U742" i="3"/>
  <c r="U750" i="3"/>
  <c r="U758" i="3"/>
  <c r="U921" i="3"/>
  <c r="U933" i="3"/>
  <c r="U946" i="3"/>
  <c r="U1058" i="3"/>
  <c r="U1071" i="3"/>
  <c r="U1078" i="3"/>
  <c r="U1085" i="3"/>
  <c r="U1227" i="3"/>
  <c r="U1443" i="3"/>
  <c r="U1456" i="3"/>
  <c r="U1465" i="3"/>
  <c r="U1471" i="3"/>
  <c r="U1478" i="3"/>
  <c r="U1690" i="3"/>
  <c r="U1701" i="3"/>
  <c r="U1708" i="3"/>
  <c r="U1714" i="3"/>
  <c r="U1944" i="3"/>
  <c r="U1955" i="3"/>
  <c r="U1975" i="3"/>
  <c r="U1987" i="3"/>
  <c r="U2068" i="3"/>
  <c r="U2106" i="3"/>
  <c r="U144" i="3"/>
  <c r="U1140" i="3"/>
  <c r="U1381" i="3"/>
  <c r="U1619" i="3"/>
  <c r="U1876" i="3"/>
  <c r="U1378" i="3"/>
  <c r="U1621" i="3"/>
  <c r="U1874" i="3"/>
  <c r="U320" i="3"/>
  <c r="U296" i="3"/>
  <c r="U897" i="3"/>
  <c r="U1036" i="3"/>
  <c r="U1175" i="3"/>
  <c r="U1506" i="3"/>
  <c r="U1603" i="3"/>
  <c r="U522" i="3"/>
  <c r="U518" i="3"/>
  <c r="U1241" i="3"/>
  <c r="U1487" i="3"/>
  <c r="U1724" i="3"/>
  <c r="U2047" i="3"/>
  <c r="V22" i="3"/>
  <c r="U22" i="3"/>
  <c r="U44" i="5" l="1"/>
  <c r="F25" i="4"/>
  <c r="D23" i="9" s="1"/>
  <c r="Q44" i="5"/>
  <c r="G44" i="5"/>
  <c r="N44" i="5"/>
  <c r="K12" i="5"/>
  <c r="E48" i="5"/>
  <c r="M48" i="5"/>
  <c r="J44" i="5"/>
  <c r="I44" i="5"/>
  <c r="H44" i="5"/>
  <c r="M44" i="5"/>
  <c r="O44" i="5"/>
  <c r="K44" i="5"/>
  <c r="R44" i="5"/>
  <c r="E44" i="5"/>
  <c r="F14" i="4"/>
  <c r="D12" i="9" s="1"/>
  <c r="O42" i="5"/>
  <c r="T44" i="5"/>
  <c r="F44" i="5"/>
  <c r="F27" i="4"/>
  <c r="D25" i="9" s="1"/>
  <c r="F17" i="4"/>
  <c r="D15" i="9" s="1"/>
  <c r="F29" i="4"/>
  <c r="D27" i="9" s="1"/>
  <c r="L44" i="5"/>
  <c r="F15" i="4"/>
  <c r="D13" i="9" s="1"/>
  <c r="U48" i="5"/>
  <c r="F23" i="4"/>
  <c r="D21" i="9" s="1"/>
  <c r="D44" i="5"/>
  <c r="F16" i="4"/>
  <c r="D14" i="9" s="1"/>
  <c r="S44" i="5"/>
  <c r="F21" i="4"/>
  <c r="D19" i="9" s="1"/>
  <c r="C32" i="9"/>
  <c r="F18" i="4"/>
  <c r="D16" i="9" s="1"/>
  <c r="F26" i="4"/>
  <c r="D24" i="9" s="1"/>
  <c r="F12" i="4"/>
  <c r="D10" i="9" s="1"/>
  <c r="F32" i="4"/>
  <c r="D30" i="9" s="1"/>
  <c r="F19" i="4"/>
  <c r="D17" i="9" s="1"/>
  <c r="F13" i="4"/>
  <c r="D11" i="9" s="1"/>
  <c r="P42" i="5"/>
  <c r="F30" i="4"/>
  <c r="D28" i="9" s="1"/>
  <c r="F22" i="4"/>
  <c r="D20" i="9" s="1"/>
  <c r="G12" i="5"/>
  <c r="F12" i="5"/>
  <c r="N12" i="5"/>
  <c r="D12" i="5"/>
  <c r="S12" i="5"/>
  <c r="F33" i="4"/>
  <c r="D31" i="9" s="1"/>
  <c r="F20" i="4"/>
  <c r="D18" i="9" s="1"/>
  <c r="H12" i="5"/>
  <c r="L12" i="5"/>
  <c r="F24" i="4"/>
  <c r="D22" i="9" s="1"/>
  <c r="F28" i="4"/>
  <c r="D26" i="9" s="1"/>
  <c r="F31" i="4"/>
  <c r="D29" i="9" s="1"/>
  <c r="P12" i="5"/>
  <c r="T12" i="5"/>
  <c r="E12" i="5"/>
  <c r="O12" i="5"/>
  <c r="J12" i="5"/>
  <c r="M12" i="5"/>
  <c r="R12" i="5"/>
  <c r="U12" i="5"/>
  <c r="I12" i="5"/>
  <c r="Q14" i="5"/>
  <c r="I14" i="5"/>
  <c r="P14" i="5"/>
  <c r="H14" i="5"/>
  <c r="O14" i="5"/>
  <c r="G14" i="5"/>
  <c r="N14" i="5"/>
  <c r="F14" i="5"/>
  <c r="R14" i="5"/>
  <c r="U14" i="5"/>
  <c r="M14" i="5"/>
  <c r="E14" i="5"/>
  <c r="T14" i="5"/>
  <c r="L14" i="5"/>
  <c r="D14" i="5"/>
  <c r="S14" i="5"/>
  <c r="K14" i="5"/>
  <c r="J14" i="5"/>
  <c r="U26" i="5"/>
  <c r="M26" i="5"/>
  <c r="E26" i="5"/>
  <c r="T26" i="5"/>
  <c r="L26" i="5"/>
  <c r="D26" i="5"/>
  <c r="S26" i="5"/>
  <c r="K26" i="5"/>
  <c r="F26" i="5"/>
  <c r="R26" i="5"/>
  <c r="J26" i="5"/>
  <c r="Q26" i="5"/>
  <c r="I26" i="5"/>
  <c r="P26" i="5"/>
  <c r="H26" i="5"/>
  <c r="O26" i="5"/>
  <c r="G26" i="5"/>
  <c r="N26" i="5"/>
  <c r="T36" i="5"/>
  <c r="U36" i="5"/>
  <c r="O36" i="5"/>
  <c r="N36" i="5"/>
  <c r="E36" i="5"/>
  <c r="M36" i="5"/>
  <c r="H36" i="5"/>
  <c r="G36" i="5"/>
  <c r="F36" i="5"/>
  <c r="Q36" i="5"/>
  <c r="Q42" i="5"/>
  <c r="U42" i="5"/>
  <c r="I42" i="5"/>
  <c r="T42" i="5"/>
  <c r="H42" i="5"/>
  <c r="S42" i="5"/>
  <c r="G42" i="5"/>
  <c r="J42" i="5"/>
  <c r="R42" i="5"/>
  <c r="F42" i="5"/>
  <c r="M42" i="5"/>
  <c r="E42" i="5"/>
  <c r="L42" i="5"/>
  <c r="D42" i="5"/>
  <c r="K42" i="5"/>
  <c r="S28" i="5"/>
  <c r="K28" i="5"/>
  <c r="L28" i="5"/>
  <c r="R28" i="5"/>
  <c r="J28" i="5"/>
  <c r="D28" i="5"/>
  <c r="Q28" i="5"/>
  <c r="I28" i="5"/>
  <c r="P28" i="5"/>
  <c r="H28" i="5"/>
  <c r="T28" i="5"/>
  <c r="O28" i="5"/>
  <c r="G28" i="5"/>
  <c r="N28" i="5"/>
  <c r="F28" i="5"/>
  <c r="U28" i="5"/>
  <c r="M28" i="5"/>
  <c r="E28" i="5"/>
  <c r="I36" i="5"/>
  <c r="O24" i="5"/>
  <c r="G24" i="5"/>
  <c r="P24" i="5"/>
  <c r="N24" i="5"/>
  <c r="F24" i="5"/>
  <c r="U24" i="5"/>
  <c r="M24" i="5"/>
  <c r="E24" i="5"/>
  <c r="T24" i="5"/>
  <c r="L24" i="5"/>
  <c r="D24" i="5"/>
  <c r="H24" i="5"/>
  <c r="S24" i="5"/>
  <c r="K24" i="5"/>
  <c r="R24" i="5"/>
  <c r="J24" i="5"/>
  <c r="Q24" i="5"/>
  <c r="I24" i="5"/>
  <c r="L36" i="5"/>
  <c r="P36" i="5"/>
  <c r="D36" i="5"/>
  <c r="N48" i="5"/>
  <c r="L48" i="5"/>
  <c r="K48" i="5"/>
  <c r="T48" i="5"/>
  <c r="J48" i="5"/>
  <c r="S48" i="5"/>
  <c r="I48" i="5"/>
  <c r="O48" i="5"/>
  <c r="R48" i="5"/>
  <c r="H48" i="5"/>
  <c r="Q48" i="5"/>
  <c r="G48" i="5"/>
  <c r="P48" i="5"/>
  <c r="D48" i="5"/>
  <c r="N52" i="5"/>
  <c r="N56" i="5" s="1"/>
  <c r="F52" i="5"/>
  <c r="F56" i="5" s="1"/>
  <c r="U52" i="5"/>
  <c r="M52" i="5"/>
  <c r="M56" i="5" s="1"/>
  <c r="E52" i="5"/>
  <c r="E56" i="5" s="1"/>
  <c r="T52" i="5"/>
  <c r="T56" i="5" s="1"/>
  <c r="L52" i="5"/>
  <c r="L56" i="5" s="1"/>
  <c r="D52" i="5"/>
  <c r="D56" i="5" s="1"/>
  <c r="S52" i="5"/>
  <c r="S56" i="5" s="1"/>
  <c r="K52" i="5"/>
  <c r="K56" i="5" s="1"/>
  <c r="R52" i="5"/>
  <c r="J52" i="5"/>
  <c r="J56" i="5" s="1"/>
  <c r="Q52" i="5"/>
  <c r="Q56" i="5" s="1"/>
  <c r="I52" i="5"/>
  <c r="I56" i="5" s="1"/>
  <c r="O52" i="5"/>
  <c r="O56" i="5" s="1"/>
  <c r="P52" i="5"/>
  <c r="P56" i="5" s="1"/>
  <c r="H52" i="5"/>
  <c r="H56" i="5" s="1"/>
  <c r="G52" i="5"/>
  <c r="S36" i="5"/>
  <c r="O32" i="5"/>
  <c r="G32" i="5"/>
  <c r="P32" i="5"/>
  <c r="N32" i="5"/>
  <c r="F32" i="5"/>
  <c r="U32" i="5"/>
  <c r="M32" i="5"/>
  <c r="E32" i="5"/>
  <c r="T32" i="5"/>
  <c r="L32" i="5"/>
  <c r="D32" i="5"/>
  <c r="S32" i="5"/>
  <c r="K32" i="5"/>
  <c r="R32" i="5"/>
  <c r="J32" i="5"/>
  <c r="Q32" i="5"/>
  <c r="I32" i="5"/>
  <c r="H32" i="5"/>
  <c r="T46" i="5"/>
  <c r="L46" i="5"/>
  <c r="D46" i="5"/>
  <c r="E46" i="5"/>
  <c r="S46" i="5"/>
  <c r="K46" i="5"/>
  <c r="U46" i="5"/>
  <c r="U56" i="5" s="1"/>
  <c r="R46" i="5"/>
  <c r="R56" i="5" s="1"/>
  <c r="J46" i="5"/>
  <c r="M46" i="5"/>
  <c r="Q46" i="5"/>
  <c r="I46" i="5"/>
  <c r="P46" i="5"/>
  <c r="H46" i="5"/>
  <c r="O46" i="5"/>
  <c r="G46" i="5"/>
  <c r="G56" i="5" s="1"/>
  <c r="N46" i="5"/>
  <c r="F46" i="5"/>
  <c r="J36" i="5"/>
  <c r="K36" i="5"/>
  <c r="R40" i="5"/>
  <c r="S40" i="5"/>
  <c r="I40" i="5"/>
  <c r="T40" i="5"/>
  <c r="P40" i="5"/>
  <c r="H40" i="5"/>
  <c r="O40" i="5"/>
  <c r="G40" i="5"/>
  <c r="N40" i="5"/>
  <c r="F40" i="5"/>
  <c r="M40" i="5"/>
  <c r="E40" i="5"/>
  <c r="L40" i="5"/>
  <c r="D40" i="5"/>
  <c r="J40" i="5"/>
  <c r="U40" i="5"/>
  <c r="K40" i="5"/>
  <c r="O16" i="5"/>
  <c r="G16" i="5"/>
  <c r="H16" i="5"/>
  <c r="N16" i="5"/>
  <c r="F16" i="5"/>
  <c r="U16" i="5"/>
  <c r="M16" i="5"/>
  <c r="E16" i="5"/>
  <c r="T16" i="5"/>
  <c r="L16" i="5"/>
  <c r="D16" i="5"/>
  <c r="S16" i="5"/>
  <c r="K16" i="5"/>
  <c r="R16" i="5"/>
  <c r="J16" i="5"/>
  <c r="P16" i="5"/>
  <c r="Q16" i="5"/>
  <c r="I16" i="5"/>
  <c r="Q30" i="5"/>
  <c r="I30" i="5"/>
  <c r="P30" i="5"/>
  <c r="H30" i="5"/>
  <c r="O30" i="5"/>
  <c r="G30" i="5"/>
  <c r="J30" i="5"/>
  <c r="N30" i="5"/>
  <c r="F30" i="5"/>
  <c r="U30" i="5"/>
  <c r="M30" i="5"/>
  <c r="E30" i="5"/>
  <c r="T30" i="5"/>
  <c r="L30" i="5"/>
  <c r="D30" i="5"/>
  <c r="R30" i="5"/>
  <c r="S30" i="5"/>
  <c r="K30" i="5"/>
  <c r="M2134" i="3"/>
  <c r="N412" i="3"/>
  <c r="T412" i="3" s="1"/>
  <c r="U412" i="3"/>
  <c r="N1969" i="3"/>
  <c r="T1969" i="3" s="1"/>
  <c r="U1969" i="3"/>
  <c r="M627" i="3"/>
  <c r="U627" i="3"/>
  <c r="M173" i="3"/>
  <c r="U173" i="3"/>
  <c r="M322" i="3"/>
  <c r="U322" i="3"/>
  <c r="M1363" i="3"/>
  <c r="U1363" i="3"/>
  <c r="M1247" i="3"/>
  <c r="U1247" i="3"/>
  <c r="M1948" i="3"/>
  <c r="U1948" i="3"/>
  <c r="M802" i="3"/>
  <c r="U802" i="3"/>
  <c r="M1711" i="3"/>
  <c r="U1711" i="3"/>
  <c r="M100" i="3"/>
  <c r="U100" i="3"/>
  <c r="M1910" i="3"/>
  <c r="U1910" i="3"/>
  <c r="M983" i="3"/>
  <c r="U983" i="3"/>
  <c r="N948" i="3"/>
  <c r="T948" i="3" s="1"/>
  <c r="U948" i="3"/>
  <c r="N797" i="3"/>
  <c r="T797" i="3" s="1"/>
  <c r="U797" i="3"/>
  <c r="N745" i="3"/>
  <c r="T745" i="3" s="1"/>
  <c r="U745" i="3"/>
  <c r="N843" i="3"/>
  <c r="T843" i="3" s="1"/>
  <c r="U843" i="3"/>
  <c r="N99" i="3"/>
  <c r="T99" i="3" s="1"/>
  <c r="U99" i="3"/>
  <c r="N161" i="3"/>
  <c r="T161" i="3" s="1"/>
  <c r="U161" i="3"/>
  <c r="N1597" i="3"/>
  <c r="T1597" i="3" s="1"/>
  <c r="U1597" i="3"/>
  <c r="N1006" i="3"/>
  <c r="T1006" i="3" s="1"/>
  <c r="U1006" i="3"/>
  <c r="N1160" i="3"/>
  <c r="T1160" i="3" s="1"/>
  <c r="U1160" i="3"/>
  <c r="M1423" i="3"/>
  <c r="U1423" i="3"/>
  <c r="M236" i="3"/>
  <c r="U236" i="3"/>
  <c r="N820" i="3"/>
  <c r="T820" i="3" s="1"/>
  <c r="U820" i="3"/>
  <c r="N557" i="3"/>
  <c r="T557" i="3" s="1"/>
  <c r="U557" i="3"/>
  <c r="N1120" i="3"/>
  <c r="T1120" i="3" s="1"/>
  <c r="U1120" i="3"/>
  <c r="N1304" i="3"/>
  <c r="T1304" i="3" s="1"/>
  <c r="U1304" i="3"/>
  <c r="N1372" i="3"/>
  <c r="T1372" i="3" s="1"/>
  <c r="U1372" i="3"/>
  <c r="N1720" i="3"/>
  <c r="T1720" i="3" s="1"/>
  <c r="U1720" i="3"/>
  <c r="N954" i="3"/>
  <c r="T954" i="3" s="1"/>
  <c r="U954" i="3"/>
  <c r="N507" i="3"/>
  <c r="T507" i="3" s="1"/>
  <c r="U507" i="3"/>
  <c r="N815" i="3"/>
  <c r="T815" i="3" s="1"/>
  <c r="U815" i="3"/>
  <c r="N1767" i="3"/>
  <c r="T1767" i="3" s="1"/>
  <c r="U1767" i="3"/>
  <c r="N1075" i="3"/>
  <c r="T1075" i="3" s="1"/>
  <c r="U1075" i="3"/>
  <c r="N1261" i="3"/>
  <c r="T1261" i="3" s="1"/>
  <c r="U1261" i="3"/>
  <c r="N1833" i="3"/>
  <c r="T1833" i="3" s="1"/>
  <c r="U1833" i="3"/>
  <c r="N186" i="3"/>
  <c r="T186" i="3" s="1"/>
  <c r="U186" i="3"/>
  <c r="M1293" i="3"/>
  <c r="U1293" i="3"/>
  <c r="M1088" i="3"/>
  <c r="U1088" i="3"/>
  <c r="N1737" i="3"/>
  <c r="T1737" i="3" s="1"/>
  <c r="U1737" i="3"/>
  <c r="M1989" i="3"/>
  <c r="U1989" i="3"/>
  <c r="M1222" i="3"/>
  <c r="U1222" i="3"/>
  <c r="N942" i="3"/>
  <c r="T942" i="3" s="1"/>
  <c r="U942" i="3"/>
  <c r="M569" i="3"/>
  <c r="U569" i="3"/>
  <c r="M157" i="3"/>
  <c r="U157" i="3"/>
  <c r="N754" i="3"/>
  <c r="T754" i="3" s="1"/>
  <c r="U754" i="3"/>
  <c r="M160" i="3"/>
  <c r="U160" i="3"/>
  <c r="M1121" i="3"/>
  <c r="U1121" i="3"/>
  <c r="N1409" i="3"/>
  <c r="T1409" i="3" s="1"/>
  <c r="U1409" i="3"/>
  <c r="M216" i="3"/>
  <c r="U216" i="3"/>
  <c r="N890" i="3"/>
  <c r="T890" i="3" s="1"/>
  <c r="U890" i="3"/>
  <c r="M226" i="3"/>
  <c r="U226" i="3"/>
  <c r="N23" i="3"/>
  <c r="T23" i="3" s="1"/>
  <c r="U23" i="3"/>
  <c r="N304" i="3"/>
  <c r="T304" i="3" s="1"/>
  <c r="U304" i="3"/>
  <c r="M545" i="3"/>
  <c r="U545" i="3"/>
  <c r="M597" i="3"/>
  <c r="U597" i="3"/>
  <c r="M995" i="3"/>
  <c r="U995" i="3"/>
  <c r="M1877" i="3"/>
  <c r="U1877" i="3"/>
  <c r="M82" i="3"/>
  <c r="U82" i="3"/>
  <c r="M800" i="3"/>
  <c r="U800" i="3"/>
  <c r="M1288" i="3"/>
  <c r="U1288" i="3"/>
  <c r="M2076" i="3"/>
  <c r="U2076" i="3"/>
  <c r="M633" i="3"/>
  <c r="U633" i="3"/>
  <c r="M221" i="3"/>
  <c r="U221" i="3"/>
  <c r="M1865" i="3"/>
  <c r="U1865" i="3"/>
  <c r="M1447" i="3"/>
  <c r="U1447" i="3"/>
  <c r="M2004" i="3"/>
  <c r="U2004" i="3"/>
  <c r="M500" i="3"/>
  <c r="U500" i="3"/>
  <c r="N420" i="3"/>
  <c r="T420" i="3" s="1"/>
  <c r="U420" i="3"/>
  <c r="N1522" i="3"/>
  <c r="T1522" i="3" s="1"/>
  <c r="U1522" i="3"/>
  <c r="N1202" i="3"/>
  <c r="T1202" i="3" s="1"/>
  <c r="U1202" i="3"/>
  <c r="N2015" i="3"/>
  <c r="T2015" i="3" s="1"/>
  <c r="U2015" i="3"/>
  <c r="N1231" i="3"/>
  <c r="T1231" i="3" s="1"/>
  <c r="U1231" i="3"/>
  <c r="N360" i="3"/>
  <c r="T360" i="3" s="1"/>
  <c r="U360" i="3"/>
  <c r="N1649" i="3"/>
  <c r="T1649" i="3" s="1"/>
  <c r="U1649" i="3"/>
  <c r="N1581" i="3"/>
  <c r="T1581" i="3" s="1"/>
  <c r="U1581" i="3"/>
  <c r="N75" i="3"/>
  <c r="T75" i="3" s="1"/>
  <c r="U75" i="3"/>
  <c r="N1540" i="3"/>
  <c r="T1540" i="3" s="1"/>
  <c r="U1540" i="3"/>
  <c r="N677" i="3"/>
  <c r="T677" i="3" s="1"/>
  <c r="U677" i="3"/>
  <c r="M459" i="3"/>
  <c r="U459" i="3"/>
  <c r="M1858" i="3"/>
  <c r="U1858" i="3"/>
  <c r="M206" i="3"/>
  <c r="U206" i="3"/>
  <c r="M1986" i="3"/>
  <c r="U1986" i="3"/>
  <c r="M1550" i="3"/>
  <c r="U1550" i="3"/>
  <c r="M1990" i="3"/>
  <c r="U1990" i="3"/>
  <c r="M563" i="3"/>
  <c r="U563" i="3"/>
  <c r="M309" i="3"/>
  <c r="U309" i="3"/>
  <c r="N950" i="3"/>
  <c r="T950" i="3" s="1"/>
  <c r="U950" i="3"/>
  <c r="N1574" i="3"/>
  <c r="T1574" i="3" s="1"/>
  <c r="U1574" i="3"/>
  <c r="N283" i="3"/>
  <c r="T283" i="3" s="1"/>
  <c r="U283" i="3"/>
  <c r="M238" i="3"/>
  <c r="U238" i="3"/>
  <c r="M1294" i="3"/>
  <c r="U1294" i="3"/>
  <c r="M1962" i="3"/>
  <c r="U1962" i="3"/>
  <c r="N1779" i="3"/>
  <c r="T1779" i="3" s="1"/>
  <c r="U1779" i="3"/>
  <c r="M1200" i="3"/>
  <c r="U1200" i="3"/>
  <c r="M965" i="3"/>
  <c r="U965" i="3"/>
  <c r="M212" i="3"/>
  <c r="U212" i="3"/>
  <c r="M188" i="3"/>
  <c r="U188" i="3"/>
  <c r="M1862" i="3"/>
  <c r="U1862" i="3"/>
  <c r="M88" i="3"/>
  <c r="U88" i="3"/>
  <c r="M449" i="3"/>
  <c r="U449" i="3"/>
  <c r="M916" i="3"/>
  <c r="U916" i="3"/>
  <c r="M787" i="3"/>
  <c r="U787" i="3"/>
  <c r="M357" i="3"/>
  <c r="U357" i="3"/>
  <c r="N380" i="3"/>
  <c r="T380" i="3" s="1"/>
  <c r="U380" i="3"/>
  <c r="N1421" i="3"/>
  <c r="T1421" i="3" s="1"/>
  <c r="U1421" i="3"/>
  <c r="N1946" i="3"/>
  <c r="T1946" i="3" s="1"/>
  <c r="U1946" i="3"/>
  <c r="N1388" i="3"/>
  <c r="T1388" i="3" s="1"/>
  <c r="U1388" i="3"/>
  <c r="N1717" i="3"/>
  <c r="T1717" i="3" s="1"/>
  <c r="U1717" i="3"/>
  <c r="N576" i="3"/>
  <c r="T576" i="3" s="1"/>
  <c r="U576" i="3"/>
  <c r="N762" i="3"/>
  <c r="T762" i="3" s="1"/>
  <c r="U762" i="3"/>
  <c r="N1266" i="3"/>
  <c r="T1266" i="3" s="1"/>
  <c r="U1266" i="3"/>
  <c r="N1556" i="3"/>
  <c r="T1556" i="3" s="1"/>
  <c r="U1556" i="3"/>
  <c r="N1245" i="3"/>
  <c r="T1245" i="3" s="1"/>
  <c r="U1245" i="3"/>
  <c r="N387" i="3"/>
  <c r="T387" i="3" s="1"/>
  <c r="U387" i="3"/>
  <c r="M835" i="3"/>
  <c r="U835" i="3"/>
  <c r="M2049" i="3"/>
  <c r="U2049" i="3"/>
  <c r="M808" i="3"/>
  <c r="U808" i="3"/>
  <c r="M920" i="3"/>
  <c r="U920" i="3"/>
  <c r="M245" i="3"/>
  <c r="U245" i="3"/>
  <c r="M1097" i="3"/>
  <c r="U1097" i="3"/>
  <c r="M809" i="3"/>
  <c r="U809" i="3"/>
  <c r="M819" i="3"/>
  <c r="U819" i="3"/>
  <c r="M1760" i="3"/>
  <c r="U1760" i="3"/>
  <c r="M1001" i="3"/>
  <c r="U1001" i="3"/>
  <c r="M1981" i="3"/>
  <c r="U1981" i="3"/>
  <c r="M1220" i="3"/>
  <c r="U1220" i="3"/>
  <c r="N940" i="3"/>
  <c r="T940" i="3" s="1"/>
  <c r="U940" i="3"/>
  <c r="M566" i="3"/>
  <c r="U566" i="3"/>
  <c r="M96" i="3"/>
  <c r="U96" i="3"/>
  <c r="M1248" i="3"/>
  <c r="U1248" i="3"/>
  <c r="N898" i="3"/>
  <c r="T898" i="3" s="1"/>
  <c r="U898" i="3"/>
  <c r="M1139" i="3"/>
  <c r="U1139" i="3"/>
  <c r="M1537" i="3"/>
  <c r="U1537" i="3"/>
  <c r="M870" i="3"/>
  <c r="U870" i="3"/>
  <c r="N369" i="3"/>
  <c r="T369" i="3" s="1"/>
  <c r="U369" i="3"/>
  <c r="M860" i="3"/>
  <c r="U860" i="3"/>
  <c r="M1511" i="3"/>
  <c r="U1511" i="3"/>
  <c r="N440" i="3"/>
  <c r="T440" i="3" s="1"/>
  <c r="U440" i="3"/>
  <c r="M680" i="3"/>
  <c r="U680" i="3"/>
  <c r="M1699" i="3"/>
  <c r="U1699" i="3"/>
  <c r="N740" i="3"/>
  <c r="T740" i="3" s="1"/>
  <c r="U740" i="3"/>
  <c r="N104" i="3"/>
  <c r="T104" i="3" s="1"/>
  <c r="U104" i="3"/>
  <c r="N458" i="3"/>
  <c r="T458" i="3" s="1"/>
  <c r="U458" i="3"/>
  <c r="N40" i="3"/>
  <c r="T40" i="3" s="1"/>
  <c r="U40" i="3"/>
  <c r="N1108" i="3"/>
  <c r="T1108" i="3" s="1"/>
  <c r="U1108" i="3"/>
  <c r="M1539" i="3"/>
  <c r="U1539" i="3"/>
  <c r="M582" i="3"/>
  <c r="U582" i="3"/>
  <c r="M1484" i="3"/>
  <c r="U1484" i="3"/>
  <c r="M1770" i="3"/>
  <c r="U1770" i="3"/>
  <c r="N1772" i="3"/>
  <c r="T1772" i="3" s="1"/>
  <c r="U1772" i="3"/>
  <c r="M1784" i="3"/>
  <c r="U1784" i="3"/>
  <c r="M782" i="3"/>
  <c r="U782" i="3"/>
  <c r="M1105" i="3"/>
  <c r="U1105" i="3"/>
  <c r="N227" i="3"/>
  <c r="T227" i="3" s="1"/>
  <c r="U227" i="3"/>
  <c r="M829" i="3"/>
  <c r="U829" i="3"/>
  <c r="M215" i="3"/>
  <c r="U215" i="3"/>
  <c r="M1296" i="3"/>
  <c r="U1296" i="3"/>
  <c r="M2120" i="3"/>
  <c r="U2120" i="3"/>
  <c r="N1859" i="3"/>
  <c r="T1859" i="3" s="1"/>
  <c r="U1859" i="3"/>
  <c r="M1393" i="3"/>
  <c r="U1393" i="3"/>
  <c r="N1543" i="3"/>
  <c r="T1543" i="3" s="1"/>
  <c r="U1543" i="3"/>
  <c r="M1389" i="3"/>
  <c r="U1389" i="3"/>
  <c r="M228" i="3"/>
  <c r="U228" i="3"/>
  <c r="N1666" i="3"/>
  <c r="T1666" i="3" s="1"/>
  <c r="U1666" i="3"/>
  <c r="N630" i="3"/>
  <c r="T630" i="3" s="1"/>
  <c r="U630" i="3"/>
  <c r="N1707" i="3"/>
  <c r="T1707" i="3" s="1"/>
  <c r="U1707" i="3"/>
  <c r="M475" i="3"/>
  <c r="U475" i="3"/>
  <c r="N1889" i="3"/>
  <c r="T1889" i="3" s="1"/>
  <c r="U1889" i="3"/>
  <c r="N651" i="3"/>
  <c r="T651" i="3" s="1"/>
  <c r="U651" i="3"/>
  <c r="M1195" i="3"/>
  <c r="U1195" i="3"/>
  <c r="M1342" i="3"/>
  <c r="U1342" i="3"/>
  <c r="M1119" i="3"/>
  <c r="U1119" i="3"/>
  <c r="M1883" i="3"/>
  <c r="U1883" i="3"/>
  <c r="M1446" i="3"/>
  <c r="U1446" i="3"/>
  <c r="M250" i="3"/>
  <c r="U250" i="3"/>
  <c r="M1748" i="3"/>
  <c r="U1748" i="3"/>
  <c r="M209" i="3"/>
  <c r="U209" i="3"/>
  <c r="M840" i="3"/>
  <c r="U840" i="3"/>
  <c r="M1164" i="3"/>
  <c r="U1164" i="3"/>
  <c r="M1520" i="3"/>
  <c r="U1520" i="3"/>
  <c r="M1415" i="3"/>
  <c r="U1415" i="3"/>
  <c r="M1756" i="3"/>
  <c r="U1756" i="3"/>
  <c r="M1008" i="3"/>
  <c r="U1008" i="3"/>
  <c r="M1755" i="3"/>
  <c r="U1755" i="3"/>
  <c r="N970" i="3"/>
  <c r="T970" i="3" s="1"/>
  <c r="U970" i="3"/>
  <c r="N1773" i="3"/>
  <c r="T1773" i="3" s="1"/>
  <c r="U1773" i="3"/>
  <c r="M653" i="3"/>
  <c r="U653" i="3"/>
  <c r="M1644" i="3"/>
  <c r="U1644" i="3"/>
  <c r="M580" i="3"/>
  <c r="U580" i="3"/>
  <c r="M685" i="3"/>
  <c r="U685" i="3"/>
  <c r="M1082" i="3"/>
  <c r="U1082" i="3"/>
  <c r="M2048" i="3"/>
  <c r="U2048" i="3"/>
  <c r="M958" i="3"/>
  <c r="U958" i="3"/>
  <c r="M617" i="3"/>
  <c r="U617" i="3"/>
  <c r="M292" i="3"/>
  <c r="U292" i="3"/>
  <c r="N1276" i="3"/>
  <c r="T1276" i="3" s="1"/>
  <c r="U1276" i="3"/>
  <c r="N862" i="3"/>
  <c r="T862" i="3" s="1"/>
  <c r="U862" i="3"/>
  <c r="N1213" i="3"/>
  <c r="T1213" i="3" s="1"/>
  <c r="U1213" i="3"/>
  <c r="N559" i="3"/>
  <c r="T559" i="3" s="1"/>
  <c r="U559" i="3"/>
  <c r="N1104" i="3"/>
  <c r="T1104" i="3" s="1"/>
  <c r="U1104" i="3"/>
  <c r="N1000" i="3"/>
  <c r="T1000" i="3" s="1"/>
  <c r="U1000" i="3"/>
  <c r="N461" i="3"/>
  <c r="T461" i="3" s="1"/>
  <c r="U461" i="3"/>
  <c r="N675" i="3"/>
  <c r="T675" i="3" s="1"/>
  <c r="U675" i="3"/>
  <c r="N827" i="3"/>
  <c r="T827" i="3" s="1"/>
  <c r="U827" i="3"/>
  <c r="M1626" i="3"/>
  <c r="U1626" i="3"/>
  <c r="N710" i="3"/>
  <c r="T710" i="3" s="1"/>
  <c r="U710" i="3"/>
  <c r="N1512" i="3"/>
  <c r="T1512" i="3" s="1"/>
  <c r="U1512" i="3"/>
  <c r="N1689" i="3"/>
  <c r="T1689" i="3" s="1"/>
  <c r="U1689" i="3"/>
  <c r="N1154" i="3"/>
  <c r="T1154" i="3" s="1"/>
  <c r="U1154" i="3"/>
  <c r="N728" i="3"/>
  <c r="T728" i="3" s="1"/>
  <c r="U728" i="3"/>
  <c r="N94" i="3"/>
  <c r="T94" i="3" s="1"/>
  <c r="U94" i="3"/>
  <c r="N1996" i="3"/>
  <c r="T1996" i="3" s="1"/>
  <c r="U1996" i="3"/>
  <c r="N1768" i="3"/>
  <c r="T1768" i="3" s="1"/>
  <c r="U1768" i="3"/>
  <c r="N265" i="3"/>
  <c r="T265" i="3" s="1"/>
  <c r="U265" i="3"/>
  <c r="N969" i="3"/>
  <c r="T969" i="3" s="1"/>
  <c r="U969" i="3"/>
  <c r="N823" i="3"/>
  <c r="T823" i="3" s="1"/>
  <c r="U823" i="3"/>
  <c r="N781" i="3"/>
  <c r="T781" i="3" s="1"/>
  <c r="U781" i="3"/>
  <c r="N767" i="3"/>
  <c r="T767" i="3" s="1"/>
  <c r="U767" i="3"/>
  <c r="N1286" i="3"/>
  <c r="T1286" i="3" s="1"/>
  <c r="U1286" i="3"/>
  <c r="N1667" i="3"/>
  <c r="T1667" i="3" s="1"/>
  <c r="U1667" i="3"/>
  <c r="N1533" i="3"/>
  <c r="T1533" i="3" s="1"/>
  <c r="U1533" i="3"/>
  <c r="M966" i="3"/>
  <c r="U966" i="3"/>
  <c r="M1782" i="3"/>
  <c r="U1782" i="3"/>
  <c r="M636" i="3"/>
  <c r="U636" i="3"/>
  <c r="N2114" i="3"/>
  <c r="T2114" i="3" s="1"/>
  <c r="U2114" i="3"/>
  <c r="M2082" i="3"/>
  <c r="U2082" i="3"/>
  <c r="N485" i="3"/>
  <c r="T485" i="3" s="1"/>
  <c r="U485" i="3"/>
  <c r="M1602" i="3"/>
  <c r="U1602" i="3"/>
  <c r="N1523" i="3"/>
  <c r="T1523" i="3" s="1"/>
  <c r="U1523" i="3"/>
  <c r="M326" i="3"/>
  <c r="U326" i="3"/>
  <c r="M1134" i="3"/>
  <c r="U1134" i="3"/>
  <c r="M1193" i="3"/>
  <c r="U1193" i="3"/>
  <c r="M1616" i="3"/>
  <c r="U1616" i="3"/>
  <c r="M1747" i="3"/>
  <c r="U1747" i="3"/>
  <c r="M1868" i="3"/>
  <c r="U1868" i="3"/>
  <c r="M1992" i="3"/>
  <c r="U1992" i="3"/>
  <c r="M1093" i="3"/>
  <c r="U1093" i="3"/>
  <c r="M141" i="3"/>
  <c r="U141" i="3"/>
  <c r="N1263" i="3"/>
  <c r="T1263" i="3" s="1"/>
  <c r="U1263" i="3"/>
  <c r="N378" i="3"/>
  <c r="T378" i="3" s="1"/>
  <c r="U378" i="3"/>
  <c r="N1663" i="3"/>
  <c r="T1663" i="3" s="1"/>
  <c r="U1663" i="3"/>
  <c r="N760" i="3"/>
  <c r="T760" i="3" s="1"/>
  <c r="U760" i="3"/>
  <c r="N1938" i="3"/>
  <c r="T1938" i="3" s="1"/>
  <c r="U1938" i="3"/>
  <c r="N109" i="3"/>
  <c r="T109" i="3" s="1"/>
  <c r="U109" i="3"/>
  <c r="N437" i="3"/>
  <c r="T437" i="3" s="1"/>
  <c r="U437" i="3"/>
  <c r="N1854" i="3"/>
  <c r="T1854" i="3" s="1"/>
  <c r="U1854" i="3"/>
  <c r="M642" i="3"/>
  <c r="U642" i="3"/>
  <c r="M213" i="3"/>
  <c r="U213" i="3"/>
  <c r="M2124" i="3"/>
  <c r="U2124" i="3"/>
  <c r="M887" i="3"/>
  <c r="U887" i="3"/>
  <c r="M376" i="3"/>
  <c r="U376" i="3"/>
  <c r="M1113" i="3"/>
  <c r="U1113" i="3"/>
  <c r="M1740" i="3"/>
  <c r="U1740" i="3"/>
  <c r="M891" i="3"/>
  <c r="U891" i="3"/>
  <c r="M1560" i="3"/>
  <c r="U1560" i="3"/>
  <c r="M615" i="3"/>
  <c r="U615" i="3"/>
  <c r="M1291" i="3"/>
  <c r="U1291" i="3"/>
  <c r="M334" i="3"/>
  <c r="U334" i="3"/>
  <c r="M1005" i="3"/>
  <c r="U1005" i="3"/>
  <c r="M656" i="3"/>
  <c r="U656" i="3"/>
  <c r="M1590" i="3"/>
  <c r="U1590" i="3"/>
  <c r="M1145" i="3"/>
  <c r="U1145" i="3"/>
  <c r="M812" i="3"/>
  <c r="U812" i="3"/>
  <c r="M1115" i="3"/>
  <c r="U1115" i="3"/>
  <c r="M791" i="3"/>
  <c r="U791" i="3"/>
  <c r="M2010" i="3"/>
  <c r="U2010" i="3"/>
  <c r="M975" i="3"/>
  <c r="U975" i="3"/>
  <c r="M2001" i="3"/>
  <c r="U2001" i="3"/>
  <c r="M255" i="3"/>
  <c r="U255" i="3"/>
  <c r="M285" i="3"/>
  <c r="U285" i="3"/>
  <c r="M972" i="3"/>
  <c r="U972" i="3"/>
  <c r="M587" i="3"/>
  <c r="U587" i="3"/>
  <c r="M175" i="3"/>
  <c r="U175" i="3"/>
  <c r="M1956" i="3"/>
  <c r="U1956" i="3"/>
  <c r="M1466" i="3"/>
  <c r="U1466" i="3"/>
  <c r="M759" i="3"/>
  <c r="U759" i="3"/>
  <c r="M2057" i="3"/>
  <c r="U2057" i="3"/>
  <c r="M1924" i="3"/>
  <c r="U1924" i="3"/>
  <c r="M1676" i="3"/>
  <c r="U1676" i="3"/>
  <c r="M260" i="3"/>
  <c r="U260" i="3"/>
  <c r="M98" i="3"/>
  <c r="U98" i="3"/>
  <c r="M25" i="3"/>
  <c r="U25" i="3"/>
  <c r="M1559" i="3"/>
  <c r="U1559" i="3"/>
  <c r="N176" i="3"/>
  <c r="T176" i="3" s="1"/>
  <c r="U176" i="3"/>
  <c r="N258" i="3"/>
  <c r="T258" i="3" s="1"/>
  <c r="U258" i="3"/>
  <c r="M1079" i="3"/>
  <c r="U1079" i="3"/>
  <c r="N770" i="3"/>
  <c r="T770" i="3" s="1"/>
  <c r="U770" i="3"/>
  <c r="N22" i="3"/>
  <c r="T22" i="3" s="1"/>
  <c r="M1465" i="3"/>
  <c r="M1078" i="3"/>
  <c r="M127" i="3"/>
  <c r="M1916" i="3"/>
  <c r="M299" i="3"/>
  <c r="M884" i="3"/>
  <c r="M885" i="3"/>
  <c r="N293" i="3"/>
  <c r="T293" i="3" s="1"/>
  <c r="M1519" i="3"/>
  <c r="M1015" i="3"/>
  <c r="N544" i="3"/>
  <c r="T544" i="3" s="1"/>
  <c r="N1403" i="3"/>
  <c r="T1403" i="3" s="1"/>
  <c r="M1788" i="3"/>
  <c r="M635" i="3"/>
  <c r="N266" i="3"/>
  <c r="T266" i="3" s="1"/>
  <c r="N323" i="3"/>
  <c r="T323" i="3" s="1"/>
  <c r="M2025" i="3"/>
  <c r="M1397" i="3"/>
  <c r="N147" i="3"/>
  <c r="T147" i="3" s="1"/>
  <c r="N145" i="3"/>
  <c r="T145" i="3" s="1"/>
  <c r="M877" i="3"/>
  <c r="M426" i="3"/>
  <c r="N964" i="3"/>
  <c r="T964" i="3" s="1"/>
  <c r="N1766" i="3"/>
  <c r="T1766" i="3" s="1"/>
  <c r="N1180" i="3"/>
  <c r="T1180" i="3" s="1"/>
  <c r="N1974" i="3"/>
  <c r="T1974" i="3" s="1"/>
  <c r="N1226" i="3"/>
  <c r="T1226" i="3" s="1"/>
  <c r="M981" i="3"/>
  <c r="M847" i="3"/>
  <c r="M361" i="3"/>
  <c r="M1353" i="3"/>
  <c r="M2063" i="3"/>
  <c r="M732" i="3"/>
  <c r="M319" i="3"/>
  <c r="M1034" i="3"/>
  <c r="M1579" i="3"/>
  <c r="M1704" i="3"/>
  <c r="M1074" i="3"/>
  <c r="M562" i="3"/>
  <c r="M1252" i="3"/>
  <c r="M1983" i="3"/>
  <c r="M915" i="3"/>
  <c r="M548" i="3"/>
  <c r="M65" i="3"/>
  <c r="M1754" i="3"/>
  <c r="M417" i="3"/>
  <c r="M816" i="3"/>
  <c r="M1161" i="3"/>
  <c r="M1561" i="3"/>
  <c r="M846" i="3"/>
  <c r="M702" i="3"/>
  <c r="M1101" i="3"/>
  <c r="N1832" i="3"/>
  <c r="T1832" i="3" s="1"/>
  <c r="N1908" i="3"/>
  <c r="T1908" i="3" s="1"/>
  <c r="N1827" i="3"/>
  <c r="T1827" i="3" s="1"/>
  <c r="N793" i="3"/>
  <c r="T793" i="3" s="1"/>
  <c r="N1185" i="3"/>
  <c r="T1185" i="3" s="1"/>
  <c r="M168" i="3"/>
  <c r="N688" i="3"/>
  <c r="T688" i="3" s="1"/>
  <c r="M1366" i="3"/>
  <c r="N1998" i="3"/>
  <c r="T1998" i="3" s="1"/>
  <c r="N794" i="3"/>
  <c r="T794" i="3" s="1"/>
  <c r="M1024" i="3"/>
  <c r="N1646" i="3"/>
  <c r="T1646" i="3" s="1"/>
  <c r="M641" i="3"/>
  <c r="M257" i="3"/>
  <c r="N1709" i="3"/>
  <c r="T1709" i="3" s="1"/>
  <c r="M121" i="3"/>
  <c r="N1697" i="3"/>
  <c r="T1697" i="3" s="1"/>
  <c r="M911" i="3"/>
  <c r="M489" i="3"/>
  <c r="N81" i="3"/>
  <c r="T81" i="3" s="1"/>
  <c r="M35" i="3"/>
  <c r="N1955" i="3"/>
  <c r="T1955" i="3" s="1"/>
  <c r="M750" i="3"/>
  <c r="M457" i="3"/>
  <c r="M2067" i="3"/>
  <c r="M305" i="3"/>
  <c r="M1762" i="3"/>
  <c r="N243" i="3"/>
  <c r="T243" i="3" s="1"/>
  <c r="M2030" i="3"/>
  <c r="M1454" i="3"/>
  <c r="M1789" i="3"/>
  <c r="N826" i="3"/>
  <c r="T826" i="3" s="1"/>
  <c r="M1295" i="3"/>
  <c r="M799" i="3"/>
  <c r="M1502" i="3"/>
  <c r="M589" i="3"/>
  <c r="N300" i="3"/>
  <c r="T300" i="3" s="1"/>
  <c r="M61" i="3"/>
  <c r="N1487" i="3"/>
  <c r="T1487" i="3" s="1"/>
  <c r="N897" i="3"/>
  <c r="T897" i="3" s="1"/>
  <c r="M511" i="3"/>
  <c r="N1603" i="3"/>
  <c r="T1603" i="3" s="1"/>
  <c r="N1621" i="3"/>
  <c r="T1621" i="3" s="1"/>
  <c r="M676" i="3"/>
  <c r="M679" i="3"/>
  <c r="M1943" i="3"/>
  <c r="M1399" i="3"/>
  <c r="M474" i="3"/>
  <c r="M330" i="3"/>
  <c r="M654" i="3"/>
  <c r="M1485" i="3"/>
  <c r="M1499" i="3"/>
  <c r="M1095" i="3"/>
  <c r="M1607" i="3"/>
  <c r="M481" i="3"/>
  <c r="M596" i="3"/>
  <c r="M1290" i="3"/>
  <c r="M510" i="3"/>
  <c r="M1123" i="3"/>
  <c r="M1733" i="3"/>
  <c r="M224" i="3"/>
  <c r="M1545" i="3"/>
  <c r="M222" i="3"/>
  <c r="M1538" i="3"/>
  <c r="M516" i="3"/>
  <c r="M1013" i="3"/>
  <c r="M363" i="3"/>
  <c r="M1886" i="3"/>
  <c r="M825" i="3"/>
  <c r="M1251" i="3"/>
  <c r="M1884" i="3"/>
  <c r="M210" i="3"/>
  <c r="M822" i="3"/>
  <c r="M2033" i="3"/>
  <c r="M483" i="3"/>
  <c r="M263" i="3"/>
  <c r="M1305" i="3"/>
  <c r="M1282" i="3"/>
  <c r="M2045" i="3"/>
  <c r="M1870" i="3"/>
  <c r="M1580" i="3"/>
  <c r="M904" i="3"/>
  <c r="M1961" i="3"/>
  <c r="M1084" i="3"/>
  <c r="M132" i="3"/>
  <c r="M1937" i="3"/>
  <c r="M68" i="3"/>
  <c r="M1642" i="3"/>
  <c r="M1157" i="3"/>
  <c r="M1817" i="3"/>
  <c r="M1843" i="3"/>
  <c r="M2119" i="3"/>
  <c r="M692" i="3"/>
  <c r="M1237" i="3"/>
  <c r="M1070" i="3"/>
  <c r="M1327" i="3"/>
  <c r="M313" i="3"/>
  <c r="M664" i="3"/>
  <c r="M191" i="3"/>
  <c r="M1752" i="3"/>
  <c r="M1806" i="3"/>
  <c r="M1014" i="3"/>
  <c r="M1856" i="3"/>
  <c r="M425" i="3"/>
  <c r="M187" i="3"/>
  <c r="M267" i="3"/>
  <c r="M1449" i="3"/>
  <c r="M735" i="3"/>
  <c r="M844" i="3"/>
  <c r="M625" i="3"/>
  <c r="M1966" i="3"/>
  <c r="M1482" i="3"/>
  <c r="M952" i="3"/>
  <c r="M731" i="3"/>
  <c r="M130" i="3"/>
  <c r="M1855" i="3"/>
  <c r="M354" i="3"/>
  <c r="M1171" i="3"/>
  <c r="N1337" i="3"/>
  <c r="T1337" i="3" s="1"/>
  <c r="N1417" i="3"/>
  <c r="T1417" i="3" s="1"/>
  <c r="N2002" i="3"/>
  <c r="T2002" i="3" s="1"/>
  <c r="N607" i="3"/>
  <c r="T607" i="3" s="1"/>
  <c r="N889" i="3"/>
  <c r="T889" i="3" s="1"/>
  <c r="N1573" i="3"/>
  <c r="T1573" i="3" s="1"/>
  <c r="N1582" i="3"/>
  <c r="T1582" i="3" s="1"/>
  <c r="N1906" i="3"/>
  <c r="T1906" i="3" s="1"/>
  <c r="N1496" i="3"/>
  <c r="T1496" i="3" s="1"/>
  <c r="N1589" i="3"/>
  <c r="T1589" i="3" s="1"/>
  <c r="N971" i="3"/>
  <c r="T971" i="3" s="1"/>
  <c r="N1882" i="3"/>
  <c r="T1882" i="3" s="1"/>
  <c r="N841" i="3"/>
  <c r="T841" i="3" s="1"/>
  <c r="N1254" i="3"/>
  <c r="T1254" i="3" s="1"/>
  <c r="N1241" i="3"/>
  <c r="T1241" i="3" s="1"/>
  <c r="M1506" i="3"/>
  <c r="M296" i="3"/>
  <c r="M1378" i="3"/>
  <c r="M1140" i="3"/>
  <c r="M1987" i="3"/>
  <c r="N1227" i="3"/>
  <c r="T1227" i="3" s="1"/>
  <c r="N572" i="3"/>
  <c r="T572" i="3" s="1"/>
  <c r="N818" i="3"/>
  <c r="T818" i="3" s="1"/>
  <c r="N1379" i="3"/>
  <c r="T1379" i="3" s="1"/>
  <c r="N1425" i="3"/>
  <c r="T1425" i="3" s="1"/>
  <c r="N1277" i="3"/>
  <c r="T1277" i="3" s="1"/>
  <c r="N1138" i="3"/>
  <c r="T1138" i="3" s="1"/>
  <c r="N239" i="3"/>
  <c r="T239" i="3" s="1"/>
  <c r="N1879" i="3"/>
  <c r="T1879" i="3" s="1"/>
  <c r="M422" i="3"/>
  <c r="N669" i="3"/>
  <c r="T669" i="3" s="1"/>
  <c r="N578" i="3"/>
  <c r="T578" i="3" s="1"/>
  <c r="N830" i="3"/>
  <c r="T830" i="3" s="1"/>
  <c r="N699" i="3"/>
  <c r="T699" i="3" s="1"/>
  <c r="N1919" i="3"/>
  <c r="T1919" i="3" s="1"/>
  <c r="N714" i="3"/>
  <c r="T714" i="3" s="1"/>
  <c r="M350" i="3"/>
  <c r="N1109" i="3"/>
  <c r="T1109" i="3" s="1"/>
  <c r="M204" i="3"/>
  <c r="M838" i="3"/>
  <c r="N298" i="3"/>
  <c r="T298" i="3" s="1"/>
  <c r="N1149" i="3"/>
  <c r="T1149" i="3" s="1"/>
  <c r="N177" i="3"/>
  <c r="T177" i="3" s="1"/>
  <c r="N271" i="3"/>
  <c r="T271" i="3" s="1"/>
  <c r="M1214" i="3"/>
  <c r="M560" i="3"/>
  <c r="N908" i="3"/>
  <c r="T908" i="3" s="1"/>
  <c r="M1432" i="3"/>
  <c r="N1975" i="3"/>
  <c r="T1975" i="3" s="1"/>
  <c r="M1071" i="3"/>
  <c r="M120" i="3"/>
  <c r="M1914" i="3"/>
  <c r="M619" i="3"/>
  <c r="M697" i="3"/>
  <c r="M696" i="3"/>
  <c r="M861" i="3"/>
  <c r="M1953" i="3"/>
  <c r="M1442" i="3"/>
  <c r="N477" i="3"/>
  <c r="T477" i="3" s="1"/>
  <c r="M1299" i="3"/>
  <c r="M828" i="3"/>
  <c r="N312" i="3"/>
  <c r="T312" i="3" s="1"/>
  <c r="M1738" i="3"/>
  <c r="M1235" i="3"/>
  <c r="N2019" i="3"/>
  <c r="T2019" i="3" s="1"/>
  <c r="M321" i="3"/>
  <c r="N329" i="3"/>
  <c r="T329" i="3" s="1"/>
  <c r="N1775" i="3"/>
  <c r="T1775" i="3" s="1"/>
  <c r="M883" i="3"/>
  <c r="M1269" i="3"/>
  <c r="N2013" i="3"/>
  <c r="T2013" i="3" s="1"/>
  <c r="M2012" i="3"/>
  <c r="N1790" i="3"/>
  <c r="T1790" i="3" s="1"/>
  <c r="M225" i="3"/>
  <c r="M1781" i="3"/>
  <c r="N193" i="3"/>
  <c r="T193" i="3" s="1"/>
  <c r="M1152" i="3"/>
  <c r="M645" i="3"/>
  <c r="M148" i="3"/>
  <c r="M1529" i="3"/>
  <c r="M367" i="3"/>
  <c r="N444" i="3"/>
  <c r="T444" i="3" s="1"/>
  <c r="N413" i="3"/>
  <c r="T413" i="3" s="1"/>
  <c r="M1219" i="3"/>
  <c r="N878" i="3"/>
  <c r="T878" i="3" s="1"/>
  <c r="N189" i="3"/>
  <c r="T189" i="3" s="1"/>
  <c r="N336" i="3"/>
  <c r="T336" i="3" s="1"/>
  <c r="M1130" i="3"/>
  <c r="N1972" i="3"/>
  <c r="T1972" i="3" s="1"/>
  <c r="N1685" i="3"/>
  <c r="T1685" i="3" s="1"/>
  <c r="N1224" i="3"/>
  <c r="T1224" i="3" s="1"/>
  <c r="N747" i="3"/>
  <c r="T747" i="3" s="1"/>
  <c r="N136" i="3"/>
  <c r="T136" i="3" s="1"/>
  <c r="N70" i="3"/>
  <c r="T70" i="3" s="1"/>
  <c r="N1318" i="3"/>
  <c r="T1318" i="3" s="1"/>
  <c r="M1262" i="3"/>
  <c r="M661" i="3"/>
  <c r="M1549" i="3"/>
  <c r="M359" i="3"/>
  <c r="N1585" i="3"/>
  <c r="T1585" i="3" s="1"/>
  <c r="N1657" i="3"/>
  <c r="T1657" i="3" s="1"/>
  <c r="N368" i="3"/>
  <c r="T368" i="3" s="1"/>
  <c r="N52" i="3"/>
  <c r="T52" i="3" s="1"/>
  <c r="N1356" i="3"/>
  <c r="T1356" i="3" s="1"/>
  <c r="N526" i="3"/>
  <c r="T526" i="3" s="1"/>
  <c r="N1548" i="3"/>
  <c r="T1548" i="3" s="1"/>
  <c r="N616" i="3"/>
  <c r="T616" i="3" s="1"/>
  <c r="N1386" i="3"/>
  <c r="T1386" i="3" s="1"/>
  <c r="N1840" i="3"/>
  <c r="T1840" i="3" s="1"/>
  <c r="M684" i="3"/>
  <c r="N1739" i="3"/>
  <c r="T1739" i="3" s="1"/>
  <c r="M1186" i="3"/>
  <c r="N2003" i="3"/>
  <c r="T2003" i="3" s="1"/>
  <c r="M54" i="3"/>
  <c r="N1845" i="3"/>
  <c r="T1845" i="3" s="1"/>
  <c r="N1184" i="3"/>
  <c r="T1184" i="3" s="1"/>
  <c r="N80" i="3"/>
  <c r="T80" i="3" s="1"/>
  <c r="M634" i="3"/>
  <c r="N634" i="3"/>
  <c r="T634" i="3" s="1"/>
  <c r="M1321" i="3"/>
  <c r="N1321" i="3"/>
  <c r="T1321" i="3" s="1"/>
  <c r="M1287" i="3"/>
  <c r="N1287" i="3"/>
  <c r="T1287" i="3" s="1"/>
  <c r="M39" i="3"/>
  <c r="N39" i="3"/>
  <c r="T39" i="3" s="1"/>
  <c r="M2116" i="3"/>
  <c r="N2116" i="3"/>
  <c r="T2116" i="3" s="1"/>
  <c r="N558" i="3"/>
  <c r="T558" i="3" s="1"/>
  <c r="M558" i="3"/>
  <c r="M2083" i="3"/>
  <c r="N2083" i="3"/>
  <c r="T2083" i="3" s="1"/>
  <c r="M1369" i="3"/>
  <c r="N1369" i="3"/>
  <c r="T1369" i="3" s="1"/>
  <c r="M1091" i="3"/>
  <c r="N1091" i="3"/>
  <c r="T1091" i="3" s="1"/>
  <c r="M2041" i="3"/>
  <c r="N2041" i="3"/>
  <c r="T2041" i="3" s="1"/>
  <c r="M185" i="3"/>
  <c r="N185" i="3"/>
  <c r="T185" i="3" s="1"/>
  <c r="M162" i="3"/>
  <c r="N162" i="3"/>
  <c r="T162" i="3" s="1"/>
  <c r="M979" i="3"/>
  <c r="N979" i="3"/>
  <c r="T979" i="3" s="1"/>
  <c r="M1322" i="3"/>
  <c r="N1322" i="3"/>
  <c r="T1322" i="3" s="1"/>
  <c r="M1849" i="3"/>
  <c r="N1849" i="3"/>
  <c r="T1849" i="3" s="1"/>
  <c r="M752" i="3"/>
  <c r="N752" i="3"/>
  <c r="T752" i="3" s="1"/>
  <c r="M1173" i="3"/>
  <c r="N1173" i="3"/>
  <c r="T1173" i="3" s="1"/>
  <c r="M1716" i="3"/>
  <c r="N1716" i="3"/>
  <c r="T1716" i="3" s="1"/>
  <c r="M575" i="3"/>
  <c r="N575" i="3"/>
  <c r="T575" i="3" s="1"/>
  <c r="N1710" i="3"/>
  <c r="T1710" i="3" s="1"/>
  <c r="M1710" i="3"/>
  <c r="M69" i="3"/>
  <c r="N69" i="3"/>
  <c r="T69" i="3" s="1"/>
  <c r="N1507" i="3"/>
  <c r="T1507" i="3" s="1"/>
  <c r="M1507" i="3"/>
  <c r="M1358" i="3"/>
  <c r="N1358" i="3"/>
  <c r="T1358" i="3" s="1"/>
  <c r="M1391" i="3"/>
  <c r="N1391" i="3"/>
  <c r="T1391" i="3" s="1"/>
  <c r="M1350" i="3"/>
  <c r="N1350" i="3"/>
  <c r="T1350" i="3" s="1"/>
  <c r="M158" i="3"/>
  <c r="N158" i="3"/>
  <c r="T158" i="3" s="1"/>
  <c r="M2036" i="3"/>
  <c r="N2036" i="3"/>
  <c r="T2036" i="3" s="1"/>
  <c r="M492" i="3"/>
  <c r="N492" i="3"/>
  <c r="T492" i="3" s="1"/>
  <c r="M181" i="3"/>
  <c r="N181" i="3"/>
  <c r="T181" i="3" s="1"/>
  <c r="M603" i="3"/>
  <c r="N603" i="3"/>
  <c r="T603" i="3" s="1"/>
  <c r="N1280" i="3"/>
  <c r="T1280" i="3" s="1"/>
  <c r="M1280" i="3"/>
  <c r="N1246" i="3"/>
  <c r="T1246" i="3" s="1"/>
  <c r="M1246" i="3"/>
  <c r="M1932" i="3"/>
  <c r="N1932" i="3"/>
  <c r="T1932" i="3" s="1"/>
  <c r="M1852" i="3"/>
  <c r="N1852" i="3"/>
  <c r="T1852" i="3" s="1"/>
  <c r="M1491" i="3"/>
  <c r="N1491" i="3"/>
  <c r="T1491" i="3" s="1"/>
  <c r="M609" i="3"/>
  <c r="N609" i="3"/>
  <c r="T609" i="3" s="1"/>
  <c r="M706" i="3"/>
  <c r="N706" i="3"/>
  <c r="T706" i="3" s="1"/>
  <c r="N151" i="3"/>
  <c r="T151" i="3" s="1"/>
  <c r="M151" i="3"/>
  <c r="M288" i="3"/>
  <c r="N288" i="3"/>
  <c r="T288" i="3" s="1"/>
  <c r="M600" i="3"/>
  <c r="N600" i="3"/>
  <c r="T600" i="3" s="1"/>
  <c r="M1428" i="3"/>
  <c r="N1428" i="3"/>
  <c r="T1428" i="3" s="1"/>
  <c r="N1881" i="3"/>
  <c r="T1881" i="3" s="1"/>
  <c r="M1881" i="3"/>
  <c r="M866" i="3"/>
  <c r="N866" i="3"/>
  <c r="T866" i="3" s="1"/>
  <c r="N708" i="3"/>
  <c r="T708" i="3" s="1"/>
  <c r="M708" i="3"/>
  <c r="M525" i="3"/>
  <c r="N525" i="3"/>
  <c r="T525" i="3" s="1"/>
  <c r="M1999" i="3"/>
  <c r="N1999" i="3"/>
  <c r="T1999" i="3" s="1"/>
  <c r="M775" i="3"/>
  <c r="N775" i="3"/>
  <c r="T775" i="3" s="1"/>
  <c r="M868" i="3"/>
  <c r="N868" i="3"/>
  <c r="T868" i="3" s="1"/>
  <c r="M1863" i="3"/>
  <c r="N1863" i="3"/>
  <c r="T1863" i="3" s="1"/>
  <c r="N778" i="3"/>
  <c r="T778" i="3" s="1"/>
  <c r="M778" i="3"/>
  <c r="M599" i="3"/>
  <c r="N599" i="3"/>
  <c r="T599" i="3" s="1"/>
  <c r="M156" i="3"/>
  <c r="N156" i="3"/>
  <c r="T156" i="3" s="1"/>
  <c r="M780" i="3"/>
  <c r="N780" i="3"/>
  <c r="T780" i="3" s="1"/>
  <c r="M167" i="3"/>
  <c r="N167" i="3"/>
  <c r="T167" i="3" s="1"/>
  <c r="N961" i="3"/>
  <c r="T961" i="3" s="1"/>
  <c r="M961" i="3"/>
  <c r="N351" i="3"/>
  <c r="T351" i="3" s="1"/>
  <c r="M351" i="3"/>
  <c r="N1654" i="3"/>
  <c r="T1654" i="3" s="1"/>
  <c r="M1654" i="3"/>
  <c r="M1027" i="3"/>
  <c r="N1027" i="3"/>
  <c r="T1027" i="3" s="1"/>
  <c r="M1934" i="3"/>
  <c r="N1934" i="3"/>
  <c r="T1934" i="3" s="1"/>
  <c r="N1742" i="3"/>
  <c r="T1742" i="3" s="1"/>
  <c r="M1742" i="3"/>
  <c r="M56" i="3"/>
  <c r="N56" i="3"/>
  <c r="T56" i="3" s="1"/>
  <c r="M274" i="3"/>
  <c r="N274" i="3"/>
  <c r="T274" i="3" s="1"/>
  <c r="M888" i="3"/>
  <c r="N888" i="3"/>
  <c r="T888" i="3" s="1"/>
  <c r="M1554" i="3"/>
  <c r="N1554" i="3"/>
  <c r="T1554" i="3" s="1"/>
  <c r="M834" i="3"/>
  <c r="N834" i="3"/>
  <c r="T834" i="3" s="1"/>
  <c r="M504" i="3"/>
  <c r="N504" i="3"/>
  <c r="T504" i="3" s="1"/>
  <c r="M276" i="3"/>
  <c r="N276" i="3"/>
  <c r="T276" i="3" s="1"/>
  <c r="N2069" i="3"/>
  <c r="T2069" i="3" s="1"/>
  <c r="M2069" i="3"/>
  <c r="M1715" i="3"/>
  <c r="N1715" i="3"/>
  <c r="T1715" i="3" s="1"/>
  <c r="M1444" i="3"/>
  <c r="N1444" i="3"/>
  <c r="T1444" i="3" s="1"/>
  <c r="M1072" i="3"/>
  <c r="N1072" i="3"/>
  <c r="T1072" i="3" s="1"/>
  <c r="N743" i="3"/>
  <c r="T743" i="3" s="1"/>
  <c r="M743" i="3"/>
  <c r="N128" i="3"/>
  <c r="T128" i="3" s="1"/>
  <c r="M128" i="3"/>
  <c r="N1925" i="3"/>
  <c r="T1925" i="3" s="1"/>
  <c r="M1925" i="3"/>
  <c r="N2104" i="3"/>
  <c r="T2104" i="3" s="1"/>
  <c r="M2104" i="3"/>
  <c r="M1952" i="3"/>
  <c r="N1952" i="3"/>
  <c r="T1952" i="3" s="1"/>
  <c r="M1698" i="3"/>
  <c r="N1698" i="3"/>
  <c r="T1698" i="3" s="1"/>
  <c r="M1453" i="3"/>
  <c r="N1453" i="3"/>
  <c r="T1453" i="3" s="1"/>
  <c r="M1198" i="3"/>
  <c r="N1198" i="3"/>
  <c r="T1198" i="3" s="1"/>
  <c r="M1055" i="3"/>
  <c r="N1055" i="3"/>
  <c r="T1055" i="3" s="1"/>
  <c r="M918" i="3"/>
  <c r="N918" i="3"/>
  <c r="T918" i="3" s="1"/>
  <c r="M726" i="3"/>
  <c r="N726" i="3"/>
  <c r="T726" i="3" s="1"/>
  <c r="M534" i="3"/>
  <c r="N534" i="3"/>
  <c r="T534" i="3" s="1"/>
  <c r="N219" i="3"/>
  <c r="T219" i="3" s="1"/>
  <c r="M219" i="3"/>
  <c r="M92" i="3"/>
  <c r="N92" i="3"/>
  <c r="T92" i="3" s="1"/>
  <c r="M44" i="3"/>
  <c r="N44" i="3"/>
  <c r="T44" i="3" s="1"/>
  <c r="N238" i="3"/>
  <c r="T238" i="3" s="1"/>
  <c r="M1241" i="3"/>
  <c r="M1540" i="3"/>
  <c r="N1506" i="3"/>
  <c r="T1506" i="3" s="1"/>
  <c r="M897" i="3"/>
  <c r="M1276" i="3"/>
  <c r="M1619" i="3"/>
  <c r="M862" i="3"/>
  <c r="M2106" i="3"/>
  <c r="M1975" i="3"/>
  <c r="M1955" i="3"/>
  <c r="M1471" i="3"/>
  <c r="N1220" i="3"/>
  <c r="T1220" i="3" s="1"/>
  <c r="N1078" i="3"/>
  <c r="T1078" i="3" s="1"/>
  <c r="M940" i="3"/>
  <c r="M742" i="3"/>
  <c r="M559" i="3"/>
  <c r="N120" i="3"/>
  <c r="T120" i="3" s="1"/>
  <c r="M1623" i="3"/>
  <c r="N1248" i="3"/>
  <c r="T1248" i="3" s="1"/>
  <c r="N1916" i="3"/>
  <c r="T1916" i="3" s="1"/>
  <c r="M898" i="3"/>
  <c r="M1875" i="3"/>
  <c r="M1000" i="3"/>
  <c r="N619" i="3"/>
  <c r="T619" i="3" s="1"/>
  <c r="M1279" i="3"/>
  <c r="N870" i="3"/>
  <c r="T870" i="3" s="1"/>
  <c r="N884" i="3"/>
  <c r="T884" i="3" s="1"/>
  <c r="M369" i="3"/>
  <c r="M1278" i="3"/>
  <c r="M675" i="3"/>
  <c r="M243" i="3"/>
  <c r="N676" i="3"/>
  <c r="T676" i="3" s="1"/>
  <c r="N509" i="3"/>
  <c r="T509" i="3" s="1"/>
  <c r="N2030" i="3"/>
  <c r="T2030" i="3" s="1"/>
  <c r="N1442" i="3"/>
  <c r="T1442" i="3" s="1"/>
  <c r="M1154" i="3"/>
  <c r="M458" i="3"/>
  <c r="M312" i="3"/>
  <c r="M1108" i="3"/>
  <c r="N1235" i="3"/>
  <c r="T1235" i="3" s="1"/>
  <c r="M2019" i="3"/>
  <c r="N321" i="3"/>
  <c r="T321" i="3" s="1"/>
  <c r="N799" i="3"/>
  <c r="T799" i="3" s="1"/>
  <c r="M1772" i="3"/>
  <c r="N1105" i="3"/>
  <c r="T1105" i="3" s="1"/>
  <c r="N1782" i="3"/>
  <c r="T1782" i="3" s="1"/>
  <c r="M1790" i="3"/>
  <c r="N636" i="3"/>
  <c r="T636" i="3" s="1"/>
  <c r="N2076" i="3"/>
  <c r="T2076" i="3" s="1"/>
  <c r="N1538" i="3"/>
  <c r="T1538" i="3" s="1"/>
  <c r="M300" i="3"/>
  <c r="N1152" i="3"/>
  <c r="T1152" i="3" s="1"/>
  <c r="M485" i="3"/>
  <c r="N363" i="3"/>
  <c r="T363" i="3" s="1"/>
  <c r="N1193" i="3"/>
  <c r="T1193" i="3" s="1"/>
  <c r="M514" i="3"/>
  <c r="M443" i="3"/>
  <c r="N443" i="3"/>
  <c r="T443" i="3" s="1"/>
  <c r="N447" i="3"/>
  <c r="T447" i="3" s="1"/>
  <c r="M447" i="3"/>
  <c r="M2021" i="3"/>
  <c r="N2021" i="3"/>
  <c r="T2021" i="3" s="1"/>
  <c r="N568" i="3"/>
  <c r="T568" i="3" s="1"/>
  <c r="M568" i="3"/>
  <c r="M644" i="3"/>
  <c r="N644" i="3"/>
  <c r="T644" i="3" s="1"/>
  <c r="M1527" i="3"/>
  <c r="N1527" i="3"/>
  <c r="T1527" i="3" s="1"/>
  <c r="M1402" i="3"/>
  <c r="N1402" i="3"/>
  <c r="T1402" i="3" s="1"/>
  <c r="M1331" i="3"/>
  <c r="N1331" i="3"/>
  <c r="T1331" i="3" s="1"/>
  <c r="M192" i="3"/>
  <c r="N192" i="3"/>
  <c r="T192" i="3" s="1"/>
  <c r="M291" i="3"/>
  <c r="N291" i="3"/>
  <c r="T291" i="3" s="1"/>
  <c r="M671" i="3"/>
  <c r="N671" i="3"/>
  <c r="T671" i="3" s="1"/>
  <c r="M848" i="3"/>
  <c r="N848" i="3"/>
  <c r="T848" i="3" s="1"/>
  <c r="M926" i="3"/>
  <c r="N926" i="3"/>
  <c r="T926" i="3" s="1"/>
  <c r="M593" i="3"/>
  <c r="N593" i="3"/>
  <c r="T593" i="3" s="1"/>
  <c r="M1978" i="3"/>
  <c r="N1978" i="3"/>
  <c r="T1978" i="3" s="1"/>
  <c r="N755" i="3"/>
  <c r="T755" i="3" s="1"/>
  <c r="M755" i="3"/>
  <c r="M1116" i="3"/>
  <c r="N1116" i="3"/>
  <c r="T1116" i="3" s="1"/>
  <c r="M1126" i="3"/>
  <c r="N1126" i="3"/>
  <c r="T1126" i="3" s="1"/>
  <c r="M374" i="3"/>
  <c r="N374" i="3"/>
  <c r="T374" i="3" s="1"/>
  <c r="M1148" i="3"/>
  <c r="N1148" i="3"/>
  <c r="T1148" i="3" s="1"/>
  <c r="M1798" i="3"/>
  <c r="N1798" i="3"/>
  <c r="T1798" i="3" s="1"/>
  <c r="M233" i="3"/>
  <c r="N233" i="3"/>
  <c r="T233" i="3" s="1"/>
  <c r="N252" i="3"/>
  <c r="T252" i="3" s="1"/>
  <c r="M252" i="3"/>
  <c r="M1102" i="3"/>
  <c r="N1102" i="3"/>
  <c r="T1102" i="3" s="1"/>
  <c r="N1595" i="3"/>
  <c r="T1595" i="3" s="1"/>
  <c r="M1595" i="3"/>
  <c r="M772" i="3"/>
  <c r="N772" i="3"/>
  <c r="T772" i="3" s="1"/>
  <c r="N220" i="3"/>
  <c r="T220" i="3" s="1"/>
  <c r="M220" i="3"/>
  <c r="M1793" i="3"/>
  <c r="N1793" i="3"/>
  <c r="T1793" i="3" s="1"/>
  <c r="M1565" i="3"/>
  <c r="N1565" i="3"/>
  <c r="T1565" i="3" s="1"/>
  <c r="N254" i="3"/>
  <c r="T254" i="3" s="1"/>
  <c r="M254" i="3"/>
  <c r="N286" i="3"/>
  <c r="T286" i="3" s="1"/>
  <c r="M286" i="3"/>
  <c r="N1178" i="3"/>
  <c r="T1178" i="3" s="1"/>
  <c r="M1178" i="3"/>
  <c r="M1629" i="3"/>
  <c r="N1629" i="3"/>
  <c r="T1629" i="3" s="1"/>
  <c r="N687" i="3"/>
  <c r="T687" i="3" s="1"/>
  <c r="M687" i="3"/>
  <c r="M196" i="3"/>
  <c r="N196" i="3"/>
  <c r="T196" i="3" s="1"/>
  <c r="M1255" i="3"/>
  <c r="N1255" i="3"/>
  <c r="T1255" i="3" s="1"/>
  <c r="N655" i="3"/>
  <c r="T655" i="3" s="1"/>
  <c r="M655" i="3"/>
  <c r="M249" i="3"/>
  <c r="N249" i="3"/>
  <c r="T249" i="3" s="1"/>
  <c r="M1799" i="3"/>
  <c r="N1799" i="3"/>
  <c r="T1799" i="3" s="1"/>
  <c r="M1651" i="3"/>
  <c r="N1651" i="3"/>
  <c r="T1651" i="3" s="1"/>
  <c r="N1931" i="3"/>
  <c r="T1931" i="3" s="1"/>
  <c r="M1931" i="3"/>
  <c r="M1307" i="3"/>
  <c r="N1307" i="3"/>
  <c r="T1307" i="3" s="1"/>
  <c r="M1059" i="3"/>
  <c r="N1059" i="3"/>
  <c r="T1059" i="3" s="1"/>
  <c r="M730" i="3"/>
  <c r="N730" i="3"/>
  <c r="T730" i="3" s="1"/>
  <c r="M1197" i="3"/>
  <c r="N1197" i="3"/>
  <c r="T1197" i="3" s="1"/>
  <c r="M1048" i="3"/>
  <c r="N1048" i="3"/>
  <c r="T1048" i="3" s="1"/>
  <c r="N2049" i="3"/>
  <c r="T2049" i="3" s="1"/>
  <c r="M1773" i="3"/>
  <c r="N296" i="3"/>
  <c r="T296" i="3" s="1"/>
  <c r="M1621" i="3"/>
  <c r="M1381" i="3"/>
  <c r="M2068" i="3"/>
  <c r="N1465" i="3"/>
  <c r="T1465" i="3" s="1"/>
  <c r="N729" i="3"/>
  <c r="T729" i="3" s="1"/>
  <c r="N114" i="3"/>
  <c r="T114" i="3" s="1"/>
  <c r="N457" i="3"/>
  <c r="T457" i="3" s="1"/>
  <c r="N1620" i="3"/>
  <c r="T1620" i="3" s="1"/>
  <c r="N456" i="3"/>
  <c r="T456" i="3" s="1"/>
  <c r="N305" i="3"/>
  <c r="T305" i="3" s="1"/>
  <c r="N212" i="3"/>
  <c r="T212" i="3" s="1"/>
  <c r="M1761" i="3"/>
  <c r="M864" i="3"/>
  <c r="N680" i="3"/>
  <c r="T680" i="3" s="1"/>
  <c r="N1069" i="3"/>
  <c r="T1069" i="3" s="1"/>
  <c r="M740" i="3"/>
  <c r="M477" i="3"/>
  <c r="N82" i="3"/>
  <c r="T82" i="3" s="1"/>
  <c r="N1770" i="3"/>
  <c r="T1770" i="3" s="1"/>
  <c r="N883" i="3"/>
  <c r="T883" i="3" s="1"/>
  <c r="N325" i="3"/>
  <c r="T325" i="3" s="1"/>
  <c r="N1123" i="3"/>
  <c r="T1123" i="3" s="1"/>
  <c r="M266" i="3"/>
  <c r="N2012" i="3"/>
  <c r="T2012" i="3" s="1"/>
  <c r="N2082" i="3"/>
  <c r="T2082" i="3" s="1"/>
  <c r="N1393" i="3"/>
  <c r="T1393" i="3" s="1"/>
  <c r="N1529" i="3"/>
  <c r="T1529" i="3" s="1"/>
  <c r="M964" i="3"/>
  <c r="M413" i="3"/>
  <c r="N475" i="3"/>
  <c r="T475" i="3" s="1"/>
  <c r="M878" i="3"/>
  <c r="N1400" i="3"/>
  <c r="T1400" i="3" s="1"/>
  <c r="M1400" i="3"/>
  <c r="M1271" i="3"/>
  <c r="N1271" i="3"/>
  <c r="T1271" i="3" s="1"/>
  <c r="M1634" i="3"/>
  <c r="N1634" i="3"/>
  <c r="T1634" i="3" s="1"/>
  <c r="M1462" i="3"/>
  <c r="N1462" i="3"/>
  <c r="T1462" i="3" s="1"/>
  <c r="N626" i="3"/>
  <c r="T626" i="3" s="1"/>
  <c r="M626" i="3"/>
  <c r="M1777" i="3"/>
  <c r="N1777" i="3"/>
  <c r="T1777" i="3" s="1"/>
  <c r="M2014" i="3"/>
  <c r="N2014" i="3"/>
  <c r="T2014" i="3" s="1"/>
  <c r="M19" i="3"/>
  <c r="N19" i="3"/>
  <c r="T19" i="3" s="1"/>
  <c r="M1323" i="3"/>
  <c r="N1323" i="3"/>
  <c r="T1323" i="3" s="1"/>
  <c r="M1292" i="3"/>
  <c r="N1292" i="3"/>
  <c r="T1292" i="3" s="1"/>
  <c r="M244" i="3"/>
  <c r="N244" i="3"/>
  <c r="T244" i="3" s="1"/>
  <c r="N691" i="3"/>
  <c r="T691" i="3" s="1"/>
  <c r="M691" i="3"/>
  <c r="M807" i="3"/>
  <c r="N807" i="3"/>
  <c r="T807" i="3" s="1"/>
  <c r="N590" i="3"/>
  <c r="T590" i="3" s="1"/>
  <c r="M590" i="3"/>
  <c r="M1515" i="3"/>
  <c r="N1515" i="3"/>
  <c r="T1515" i="3" s="1"/>
  <c r="M1041" i="3"/>
  <c r="N1041" i="3"/>
  <c r="T1041" i="3" s="1"/>
  <c r="M1968" i="3"/>
  <c r="N1968" i="3"/>
  <c r="T1968" i="3" s="1"/>
  <c r="M565" i="3"/>
  <c r="N565" i="3"/>
  <c r="T565" i="3" s="1"/>
  <c r="M2061" i="3"/>
  <c r="N2061" i="3"/>
  <c r="T2061" i="3" s="1"/>
  <c r="N538" i="3"/>
  <c r="T538" i="3" s="1"/>
  <c r="M538" i="3"/>
  <c r="M2032" i="3"/>
  <c r="N2032" i="3"/>
  <c r="T2032" i="3" s="1"/>
  <c r="N1405" i="3"/>
  <c r="T1405" i="3" s="1"/>
  <c r="M1405" i="3"/>
  <c r="M295" i="3"/>
  <c r="N295" i="3"/>
  <c r="T295" i="3" s="1"/>
  <c r="N290" i="3"/>
  <c r="T290" i="3" s="1"/>
  <c r="M290" i="3"/>
  <c r="M327" i="3"/>
  <c r="N327" i="3"/>
  <c r="T327" i="3" s="1"/>
  <c r="M1729" i="3"/>
  <c r="N1729" i="3"/>
  <c r="T1729" i="3" s="1"/>
  <c r="N1212" i="3"/>
  <c r="T1212" i="3" s="1"/>
  <c r="M1212" i="3"/>
  <c r="N428" i="3"/>
  <c r="T428" i="3" s="1"/>
  <c r="M428" i="3"/>
  <c r="M1285" i="3"/>
  <c r="N1285" i="3"/>
  <c r="T1285" i="3" s="1"/>
  <c r="N850" i="3"/>
  <c r="T850" i="3" s="1"/>
  <c r="M850" i="3"/>
  <c r="M1268" i="3"/>
  <c r="N1268" i="3"/>
  <c r="T1268" i="3" s="1"/>
  <c r="M672" i="3"/>
  <c r="N672" i="3"/>
  <c r="T672" i="3" s="1"/>
  <c r="M1153" i="3"/>
  <c r="N1153" i="3"/>
  <c r="T1153" i="3" s="1"/>
  <c r="M154" i="3"/>
  <c r="N154" i="3"/>
  <c r="T154" i="3" s="1"/>
  <c r="N2023" i="3"/>
  <c r="T2023" i="3" s="1"/>
  <c r="M2023" i="3"/>
  <c r="M1563" i="3"/>
  <c r="N1563" i="3"/>
  <c r="T1563" i="3" s="1"/>
  <c r="N662" i="3"/>
  <c r="T662" i="3" s="1"/>
  <c r="M662" i="3"/>
  <c r="M1489" i="3"/>
  <c r="N1489" i="3"/>
  <c r="T1489" i="3" s="1"/>
  <c r="M1345" i="3"/>
  <c r="N1345" i="3"/>
  <c r="T1345" i="3" s="1"/>
  <c r="M230" i="3"/>
  <c r="N230" i="3"/>
  <c r="T230" i="3" s="1"/>
  <c r="N1838" i="3"/>
  <c r="T1838" i="3" s="1"/>
  <c r="M1838" i="3"/>
  <c r="M1110" i="3"/>
  <c r="N1110" i="3"/>
  <c r="T1110" i="3" s="1"/>
  <c r="N1809" i="3"/>
  <c r="T1809" i="3" s="1"/>
  <c r="M1809" i="3"/>
  <c r="M591" i="3"/>
  <c r="N591" i="3"/>
  <c r="T591" i="3" s="1"/>
  <c r="M1552" i="3"/>
  <c r="N1552" i="3"/>
  <c r="T1552" i="3" s="1"/>
  <c r="M1414" i="3"/>
  <c r="N1414" i="3"/>
  <c r="T1414" i="3" s="1"/>
  <c r="M1021" i="3"/>
  <c r="N1021" i="3"/>
  <c r="T1021" i="3" s="1"/>
  <c r="M833" i="3"/>
  <c r="N833" i="3"/>
  <c r="T833" i="3" s="1"/>
  <c r="M37" i="3"/>
  <c r="N37" i="3"/>
  <c r="T37" i="3" s="1"/>
  <c r="M435" i="3"/>
  <c r="N435" i="3"/>
  <c r="T435" i="3" s="1"/>
  <c r="M269" i="3"/>
  <c r="N269" i="3"/>
  <c r="T269" i="3" s="1"/>
  <c r="M1982" i="3"/>
  <c r="N1982" i="3"/>
  <c r="T1982" i="3" s="1"/>
  <c r="N1702" i="3"/>
  <c r="T1702" i="3" s="1"/>
  <c r="M1702" i="3"/>
  <c r="M1228" i="3"/>
  <c r="N1228" i="3"/>
  <c r="T1228" i="3" s="1"/>
  <c r="M947" i="3"/>
  <c r="N947" i="3"/>
  <c r="T947" i="3" s="1"/>
  <c r="M573" i="3"/>
  <c r="N573" i="3"/>
  <c r="T573" i="3" s="1"/>
  <c r="M115" i="3"/>
  <c r="N115" i="3"/>
  <c r="T115" i="3" s="1"/>
  <c r="M1433" i="3"/>
  <c r="N1433" i="3"/>
  <c r="T1433" i="3" s="1"/>
  <c r="M2096" i="3"/>
  <c r="N2096" i="3"/>
  <c r="T2096" i="3" s="1"/>
  <c r="M1942" i="3"/>
  <c r="N1942" i="3"/>
  <c r="T1942" i="3" s="1"/>
  <c r="M1688" i="3"/>
  <c r="N1688" i="3"/>
  <c r="T1688" i="3" s="1"/>
  <c r="M1441" i="3"/>
  <c r="N1441" i="3"/>
  <c r="T1441" i="3" s="1"/>
  <c r="M1190" i="3"/>
  <c r="N1190" i="3"/>
  <c r="T1190" i="3" s="1"/>
  <c r="N1047" i="3"/>
  <c r="T1047" i="3" s="1"/>
  <c r="M1047" i="3"/>
  <c r="M910" i="3"/>
  <c r="N910" i="3"/>
  <c r="T910" i="3" s="1"/>
  <c r="M561" i="3"/>
  <c r="N561" i="3"/>
  <c r="T561" i="3" s="1"/>
  <c r="N488" i="3"/>
  <c r="T488" i="3" s="1"/>
  <c r="M488" i="3"/>
  <c r="M194" i="3"/>
  <c r="N194" i="3"/>
  <c r="T194" i="3" s="1"/>
  <c r="N245" i="3"/>
  <c r="T245" i="3" s="1"/>
  <c r="N1423" i="3"/>
  <c r="T1423" i="3" s="1"/>
  <c r="M1779" i="3"/>
  <c r="N1378" i="3"/>
  <c r="T1378" i="3" s="1"/>
  <c r="N1140" i="3"/>
  <c r="T1140" i="3" s="1"/>
  <c r="N1987" i="3"/>
  <c r="T1987" i="3" s="1"/>
  <c r="M1944" i="3"/>
  <c r="M933" i="3"/>
  <c r="N545" i="3"/>
  <c r="T545" i="3" s="1"/>
  <c r="M106" i="3"/>
  <c r="M711" i="3"/>
  <c r="N1877" i="3"/>
  <c r="T1877" i="3" s="1"/>
  <c r="M17" i="3"/>
  <c r="M1735" i="3"/>
  <c r="M1624" i="3"/>
  <c r="N1511" i="3"/>
  <c r="T1511" i="3" s="1"/>
  <c r="M1622" i="3"/>
  <c r="M440" i="3"/>
  <c r="N1519" i="3"/>
  <c r="T1519" i="3" s="1"/>
  <c r="M1689" i="3"/>
  <c r="N1485" i="3"/>
  <c r="T1485" i="3" s="1"/>
  <c r="N1788" i="3"/>
  <c r="T1788" i="3" s="1"/>
  <c r="N966" i="3"/>
  <c r="T966" i="3" s="1"/>
  <c r="N2025" i="3"/>
  <c r="T2025" i="3" s="1"/>
  <c r="N1296" i="3"/>
  <c r="T1296" i="3" s="1"/>
  <c r="M193" i="3"/>
  <c r="M1859" i="3"/>
  <c r="N61" i="3"/>
  <c r="T61" i="3" s="1"/>
  <c r="M145" i="3"/>
  <c r="N206" i="3"/>
  <c r="T206" i="3" s="1"/>
  <c r="N228" i="3"/>
  <c r="T228" i="3" s="1"/>
  <c r="N326" i="3"/>
  <c r="T326" i="3" s="1"/>
  <c r="N1195" i="3"/>
  <c r="T1195" i="3" s="1"/>
  <c r="M1571" i="3"/>
  <c r="N1571" i="3"/>
  <c r="T1571" i="3" s="1"/>
  <c r="M2018" i="3"/>
  <c r="N2018" i="3"/>
  <c r="T2018" i="3" s="1"/>
  <c r="M1921" i="3"/>
  <c r="N1921" i="3"/>
  <c r="T1921" i="3" s="1"/>
  <c r="N472" i="3"/>
  <c r="T472" i="3" s="1"/>
  <c r="M472" i="3"/>
  <c r="M337" i="3"/>
  <c r="N337" i="3"/>
  <c r="T337" i="3" s="1"/>
  <c r="N1500" i="3"/>
  <c r="T1500" i="3" s="1"/>
  <c r="M1500" i="3"/>
  <c r="M451" i="3"/>
  <c r="N451" i="3"/>
  <c r="T451" i="3" s="1"/>
  <c r="M218" i="3"/>
  <c r="N218" i="3"/>
  <c r="T218" i="3" s="1"/>
  <c r="N1132" i="3"/>
  <c r="T1132" i="3" s="1"/>
  <c r="M1132" i="3"/>
  <c r="M1842" i="3"/>
  <c r="N1842" i="3"/>
  <c r="T1842" i="3" s="1"/>
  <c r="M1514" i="3"/>
  <c r="N1514" i="3"/>
  <c r="T1514" i="3" s="1"/>
  <c r="M1233" i="3"/>
  <c r="N1233" i="3"/>
  <c r="T1233" i="3" s="1"/>
  <c r="N78" i="3"/>
  <c r="T78" i="3" s="1"/>
  <c r="M78" i="3"/>
  <c r="M1659" i="3"/>
  <c r="N1659" i="3"/>
  <c r="T1659" i="3" s="1"/>
  <c r="M22" i="3"/>
  <c r="N1117" i="3"/>
  <c r="T1117" i="3" s="1"/>
  <c r="M1117" i="3"/>
  <c r="N1830" i="3"/>
  <c r="T1830" i="3" s="1"/>
  <c r="M1830" i="3"/>
  <c r="N831" i="3"/>
  <c r="T831" i="3" s="1"/>
  <c r="M831" i="3"/>
  <c r="N241" i="3"/>
  <c r="T241" i="3" s="1"/>
  <c r="M241" i="3"/>
  <c r="N390" i="3"/>
  <c r="T390" i="3" s="1"/>
  <c r="M390" i="3"/>
  <c r="N1459" i="3"/>
  <c r="T1459" i="3" s="1"/>
  <c r="M1459" i="3"/>
  <c r="N1734" i="3"/>
  <c r="T1734" i="3" s="1"/>
  <c r="M1734" i="3"/>
  <c r="M2088" i="3"/>
  <c r="N2088" i="3"/>
  <c r="T2088" i="3" s="1"/>
  <c r="N1746" i="3"/>
  <c r="T1746" i="3" s="1"/>
  <c r="M1746" i="3"/>
  <c r="M1340" i="3"/>
  <c r="N1340" i="3"/>
  <c r="T1340" i="3" s="1"/>
  <c r="M1473" i="3"/>
  <c r="N1473" i="3"/>
  <c r="T1473" i="3" s="1"/>
  <c r="M949" i="3"/>
  <c r="N949" i="3"/>
  <c r="T949" i="3" s="1"/>
  <c r="M129" i="3"/>
  <c r="N129" i="3"/>
  <c r="T129" i="3" s="1"/>
  <c r="N1326" i="3"/>
  <c r="T1326" i="3" s="1"/>
  <c r="M1326" i="3"/>
  <c r="M968" i="3"/>
  <c r="N968" i="3"/>
  <c r="T968" i="3" s="1"/>
  <c r="M1971" i="3"/>
  <c r="N1971" i="3"/>
  <c r="T1971" i="3" s="1"/>
  <c r="M1467" i="3"/>
  <c r="N1467" i="3"/>
  <c r="T1467" i="3" s="1"/>
  <c r="M1089" i="3"/>
  <c r="N1089" i="3"/>
  <c r="T1089" i="3" s="1"/>
  <c r="M753" i="3"/>
  <c r="N753" i="3"/>
  <c r="T753" i="3" s="1"/>
  <c r="N137" i="3"/>
  <c r="T137" i="3" s="1"/>
  <c r="M137" i="3"/>
  <c r="M1099" i="3"/>
  <c r="N1099" i="3"/>
  <c r="T1099" i="3" s="1"/>
  <c r="N1223" i="3"/>
  <c r="T1223" i="3" s="1"/>
  <c r="M1223" i="3"/>
  <c r="M253" i="3"/>
  <c r="N253" i="3"/>
  <c r="T253" i="3" s="1"/>
  <c r="M284" i="3"/>
  <c r="N284" i="3"/>
  <c r="T284" i="3" s="1"/>
  <c r="M247" i="3"/>
  <c r="N247" i="3"/>
  <c r="T247" i="3" s="1"/>
  <c r="N612" i="3"/>
  <c r="T612" i="3" s="1"/>
  <c r="M612" i="3"/>
  <c r="M892" i="3"/>
  <c r="N892" i="3"/>
  <c r="T892" i="3" s="1"/>
  <c r="M423" i="3"/>
  <c r="N423" i="3"/>
  <c r="T423" i="3" s="1"/>
  <c r="M395" i="3"/>
  <c r="N395" i="3"/>
  <c r="T395" i="3" s="1"/>
  <c r="M1354" i="3"/>
  <c r="N1354" i="3"/>
  <c r="T1354" i="3" s="1"/>
  <c r="N1351" i="3"/>
  <c r="T1351" i="3" s="1"/>
  <c r="M1351" i="3"/>
  <c r="M773" i="3"/>
  <c r="N773" i="3"/>
  <c r="T773" i="3" s="1"/>
  <c r="N2048" i="3"/>
  <c r="T2048" i="3" s="1"/>
  <c r="M2047" i="3"/>
  <c r="N1097" i="3"/>
  <c r="T1097" i="3" s="1"/>
  <c r="N1294" i="3"/>
  <c r="T1294" i="3" s="1"/>
  <c r="M304" i="3"/>
  <c r="M677" i="3"/>
  <c r="M1969" i="3"/>
  <c r="M1714" i="3"/>
  <c r="N921" i="3"/>
  <c r="T921" i="3" s="1"/>
  <c r="M572" i="3"/>
  <c r="M133" i="3"/>
  <c r="N96" i="3"/>
  <c r="T96" i="3" s="1"/>
  <c r="N205" i="3"/>
  <c r="T205" i="3" s="1"/>
  <c r="M1379" i="3"/>
  <c r="M1382" i="3"/>
  <c r="N1537" i="3"/>
  <c r="T1537" i="3" s="1"/>
  <c r="N602" i="3"/>
  <c r="T602" i="3" s="1"/>
  <c r="M1277" i="3"/>
  <c r="N885" i="3"/>
  <c r="T885" i="3" s="1"/>
  <c r="N1380" i="3"/>
  <c r="T1380" i="3" s="1"/>
  <c r="N679" i="3"/>
  <c r="T679" i="3" s="1"/>
  <c r="N1953" i="3"/>
  <c r="T1953" i="3" s="1"/>
  <c r="N1015" i="3"/>
  <c r="T1015" i="3" s="1"/>
  <c r="M728" i="3"/>
  <c r="N474" i="3"/>
  <c r="T474" i="3" s="1"/>
  <c r="N828" i="3"/>
  <c r="T828" i="3" s="1"/>
  <c r="M1768" i="3"/>
  <c r="N1738" i="3"/>
  <c r="T1738" i="3" s="1"/>
  <c r="M969" i="3"/>
  <c r="N424" i="3"/>
  <c r="T424" i="3" s="1"/>
  <c r="M1775" i="3"/>
  <c r="N1502" i="3"/>
  <c r="T1502" i="3" s="1"/>
  <c r="N782" i="3"/>
  <c r="T782" i="3" s="1"/>
  <c r="M2013" i="3"/>
  <c r="N1525" i="3"/>
  <c r="T1525" i="3" s="1"/>
  <c r="N215" i="3"/>
  <c r="T215" i="3" s="1"/>
  <c r="M1570" i="3"/>
  <c r="M1523" i="3"/>
  <c r="N825" i="3"/>
  <c r="T825" i="3" s="1"/>
  <c r="M777" i="3"/>
  <c r="N632" i="3"/>
  <c r="T632" i="3" s="1"/>
  <c r="M1766" i="3"/>
  <c r="N904" i="3"/>
  <c r="T904" i="3" s="1"/>
  <c r="N1219" i="3"/>
  <c r="T1219" i="3" s="1"/>
  <c r="M1889" i="3"/>
  <c r="M189" i="3"/>
  <c r="M370" i="3"/>
  <c r="N370" i="3"/>
  <c r="T370" i="3" s="1"/>
  <c r="M113" i="3"/>
  <c r="N113" i="3"/>
  <c r="T113" i="3" s="1"/>
  <c r="N1637" i="3"/>
  <c r="T1637" i="3" s="1"/>
  <c r="M1637" i="3"/>
  <c r="N803" i="3"/>
  <c r="T803" i="3" s="1"/>
  <c r="M803" i="3"/>
  <c r="N1124" i="3"/>
  <c r="T1124" i="3" s="1"/>
  <c r="M1124" i="3"/>
  <c r="M2064" i="3"/>
  <c r="N2064" i="3"/>
  <c r="T2064" i="3" s="1"/>
  <c r="M110" i="3"/>
  <c r="N110" i="3"/>
  <c r="T110" i="3" s="1"/>
  <c r="M705" i="3"/>
  <c r="N705" i="3"/>
  <c r="T705" i="3" s="1"/>
  <c r="M1003" i="3"/>
  <c r="N1003" i="3"/>
  <c r="T1003" i="3" s="1"/>
  <c r="M629" i="3"/>
  <c r="N629" i="3"/>
  <c r="T629" i="3" s="1"/>
  <c r="N801" i="3"/>
  <c r="T801" i="3" s="1"/>
  <c r="M801" i="3"/>
  <c r="M648" i="3"/>
  <c r="N648" i="3"/>
  <c r="T648" i="3" s="1"/>
  <c r="M638" i="3"/>
  <c r="N638" i="3"/>
  <c r="T638" i="3" s="1"/>
  <c r="N1694" i="3"/>
  <c r="T1694" i="3" s="1"/>
  <c r="M1694" i="3"/>
  <c r="M1541" i="3"/>
  <c r="N1541" i="3"/>
  <c r="T1541" i="3" s="1"/>
  <c r="M1368" i="3"/>
  <c r="N1368" i="3"/>
  <c r="T1368" i="3" s="1"/>
  <c r="M1692" i="3"/>
  <c r="N1692" i="3"/>
  <c r="T1692" i="3" s="1"/>
  <c r="N1062" i="3"/>
  <c r="T1062" i="3" s="1"/>
  <c r="M1062" i="3"/>
  <c r="M540" i="3"/>
  <c r="N540" i="3"/>
  <c r="T540" i="3" s="1"/>
  <c r="N1813" i="3"/>
  <c r="T1813" i="3" s="1"/>
  <c r="M1813" i="3"/>
  <c r="M1324" i="3"/>
  <c r="N1324" i="3"/>
  <c r="T1324" i="3" s="1"/>
  <c r="M1872" i="3"/>
  <c r="N1872" i="3"/>
  <c r="T1872" i="3" s="1"/>
  <c r="M1728" i="3"/>
  <c r="N1728" i="3"/>
  <c r="T1728" i="3" s="1"/>
  <c r="M978" i="3"/>
  <c r="N978" i="3"/>
  <c r="T978" i="3" s="1"/>
  <c r="M371" i="3"/>
  <c r="N371" i="3"/>
  <c r="T371" i="3" s="1"/>
  <c r="M335" i="3"/>
  <c r="N335" i="3"/>
  <c r="T335" i="3" s="1"/>
  <c r="M1837" i="3"/>
  <c r="N1837" i="3"/>
  <c r="T1837" i="3" s="1"/>
  <c r="N1839" i="3"/>
  <c r="T1839" i="3" s="1"/>
  <c r="M1839" i="3"/>
  <c r="M1445" i="3"/>
  <c r="N1445" i="3"/>
  <c r="T1445" i="3" s="1"/>
  <c r="M1494" i="3"/>
  <c r="N1494" i="3"/>
  <c r="T1494" i="3" s="1"/>
  <c r="M2043" i="3"/>
  <c r="N2043" i="3"/>
  <c r="T2043" i="3" s="1"/>
  <c r="M1264" i="3"/>
  <c r="N1264" i="3"/>
  <c r="T1264" i="3" s="1"/>
  <c r="M377" i="3"/>
  <c r="N377" i="3"/>
  <c r="T377" i="3" s="1"/>
  <c r="M1460" i="3"/>
  <c r="N1460" i="3"/>
  <c r="T1460" i="3" s="1"/>
  <c r="M936" i="3"/>
  <c r="N936" i="3"/>
  <c r="T936" i="3" s="1"/>
  <c r="N86" i="3"/>
  <c r="T86" i="3" s="1"/>
  <c r="M86" i="3"/>
  <c r="N894" i="3"/>
  <c r="T894" i="3" s="1"/>
  <c r="M894" i="3"/>
  <c r="M172" i="3"/>
  <c r="N172" i="3"/>
  <c r="T172" i="3" s="1"/>
  <c r="M1964" i="3"/>
  <c r="N1964" i="3"/>
  <c r="T1964" i="3" s="1"/>
  <c r="M1461" i="3"/>
  <c r="N1461" i="3"/>
  <c r="T1461" i="3" s="1"/>
  <c r="N1080" i="3"/>
  <c r="T1080" i="3" s="1"/>
  <c r="M1080" i="3"/>
  <c r="M746" i="3"/>
  <c r="N746" i="3"/>
  <c r="T746" i="3" s="1"/>
  <c r="M122" i="3"/>
  <c r="N122" i="3"/>
  <c r="T122" i="3" s="1"/>
  <c r="M960" i="3"/>
  <c r="N960" i="3"/>
  <c r="T960" i="3" s="1"/>
  <c r="M1090" i="3"/>
  <c r="N1090" i="3"/>
  <c r="T1090" i="3" s="1"/>
  <c r="M1819" i="3"/>
  <c r="N1819" i="3"/>
  <c r="T1819" i="3" s="1"/>
  <c r="M273" i="3"/>
  <c r="N273" i="3"/>
  <c r="T273" i="3" s="1"/>
  <c r="M178" i="3"/>
  <c r="N178" i="3"/>
  <c r="T178" i="3" s="1"/>
  <c r="M184" i="3"/>
  <c r="N184" i="3"/>
  <c r="T184" i="3" s="1"/>
  <c r="N704" i="3"/>
  <c r="T704" i="3" s="1"/>
  <c r="M704" i="3"/>
  <c r="M418" i="3"/>
  <c r="N418" i="3"/>
  <c r="T418" i="3" s="1"/>
  <c r="N415" i="3"/>
  <c r="T415" i="3" s="1"/>
  <c r="M415" i="3"/>
  <c r="N845" i="3"/>
  <c r="T845" i="3" s="1"/>
  <c r="M845" i="3"/>
  <c r="M388" i="3"/>
  <c r="N388" i="3"/>
  <c r="T388" i="3" s="1"/>
  <c r="M1804" i="3"/>
  <c r="N1804" i="3"/>
  <c r="T1804" i="3" s="1"/>
  <c r="M649" i="3"/>
  <c r="N649" i="3"/>
  <c r="T649" i="3" s="1"/>
  <c r="M1169" i="3"/>
  <c r="N1169" i="3"/>
  <c r="T1169" i="3" s="1"/>
  <c r="N1743" i="3"/>
  <c r="T1743" i="3" s="1"/>
  <c r="M1743" i="3"/>
  <c r="N307" i="3"/>
  <c r="T307" i="3" s="1"/>
  <c r="M307" i="3"/>
  <c r="N701" i="3"/>
  <c r="T701" i="3" s="1"/>
  <c r="M701" i="3"/>
  <c r="M792" i="3"/>
  <c r="N792" i="3"/>
  <c r="T792" i="3" s="1"/>
  <c r="N1745" i="3"/>
  <c r="T1745" i="3" s="1"/>
  <c r="M1745" i="3"/>
  <c r="M53" i="3"/>
  <c r="N53" i="3"/>
  <c r="T53" i="3" s="1"/>
  <c r="M1259" i="3"/>
  <c r="N1259" i="3"/>
  <c r="T1259" i="3" s="1"/>
  <c r="M1994" i="3"/>
  <c r="N1994" i="3"/>
  <c r="T1994" i="3" s="1"/>
  <c r="M973" i="3"/>
  <c r="N973" i="3"/>
  <c r="T973" i="3" s="1"/>
  <c r="N386" i="3"/>
  <c r="T386" i="3" s="1"/>
  <c r="M386" i="3"/>
  <c r="M1256" i="3"/>
  <c r="N1256" i="3"/>
  <c r="T1256" i="3" s="1"/>
  <c r="N1970" i="3"/>
  <c r="T1970" i="3" s="1"/>
  <c r="M1970" i="3"/>
  <c r="M1479" i="3"/>
  <c r="N1479" i="3"/>
  <c r="T1479" i="3" s="1"/>
  <c r="M1928" i="3"/>
  <c r="N1928" i="3"/>
  <c r="T1928" i="3" s="1"/>
  <c r="M1680" i="3"/>
  <c r="N1680" i="3"/>
  <c r="T1680" i="3" s="1"/>
  <c r="N1073" i="3"/>
  <c r="T1073" i="3" s="1"/>
  <c r="M1073" i="3"/>
  <c r="M935" i="3"/>
  <c r="N935" i="3"/>
  <c r="T935" i="3" s="1"/>
  <c r="N744" i="3"/>
  <c r="T744" i="3" s="1"/>
  <c r="M744" i="3"/>
  <c r="M555" i="3"/>
  <c r="N555" i="3"/>
  <c r="T555" i="3" s="1"/>
  <c r="M438" i="3"/>
  <c r="N438" i="3"/>
  <c r="T438" i="3" s="1"/>
  <c r="N103" i="3"/>
  <c r="T103" i="3" s="1"/>
  <c r="M103" i="3"/>
  <c r="M73" i="3"/>
  <c r="N73" i="3"/>
  <c r="T73" i="3" s="1"/>
  <c r="M30" i="3"/>
  <c r="N30" i="3"/>
  <c r="T30" i="3" s="1"/>
  <c r="M1724" i="3"/>
  <c r="N958" i="3"/>
  <c r="T958" i="3" s="1"/>
  <c r="M518" i="3"/>
  <c r="N809" i="3"/>
  <c r="T809" i="3" s="1"/>
  <c r="N808" i="3"/>
  <c r="T808" i="3" s="1"/>
  <c r="N236" i="3"/>
  <c r="T236" i="3" s="1"/>
  <c r="N1962" i="3"/>
  <c r="T1962" i="3" s="1"/>
  <c r="M1708" i="3"/>
  <c r="M1456" i="3"/>
  <c r="M1213" i="3"/>
  <c r="N1071" i="3"/>
  <c r="T1071" i="3" s="1"/>
  <c r="M758" i="3"/>
  <c r="N566" i="3"/>
  <c r="T566" i="3" s="1"/>
  <c r="N127" i="3"/>
  <c r="T127" i="3" s="1"/>
  <c r="M1732" i="3"/>
  <c r="M1104" i="3"/>
  <c r="N1914" i="3"/>
  <c r="T1914" i="3" s="1"/>
  <c r="M2105" i="3"/>
  <c r="N1139" i="3"/>
  <c r="T1139" i="3" s="1"/>
  <c r="N299" i="3"/>
  <c r="T299" i="3" s="1"/>
  <c r="M1915" i="3"/>
  <c r="M461" i="3"/>
  <c r="N697" i="3"/>
  <c r="T697" i="3" s="1"/>
  <c r="M149" i="3"/>
  <c r="N860" i="3"/>
  <c r="T860" i="3" s="1"/>
  <c r="M1138" i="3"/>
  <c r="M293" i="3"/>
  <c r="M239" i="3"/>
  <c r="M27" i="3"/>
  <c r="M1512" i="3"/>
  <c r="N1644" i="3"/>
  <c r="T1644" i="3" s="1"/>
  <c r="N690" i="3"/>
  <c r="T690" i="3" s="1"/>
  <c r="N1789" i="3"/>
  <c r="T1789" i="3" s="1"/>
  <c r="M40" i="3"/>
  <c r="N800" i="3"/>
  <c r="T800" i="3" s="1"/>
  <c r="N1484" i="3"/>
  <c r="T1484" i="3" s="1"/>
  <c r="N1288" i="3"/>
  <c r="T1288" i="3" s="1"/>
  <c r="N510" i="3"/>
  <c r="T510" i="3" s="1"/>
  <c r="N224" i="3"/>
  <c r="T224" i="3" s="1"/>
  <c r="N589" i="3"/>
  <c r="T589" i="3" s="1"/>
  <c r="N1890" i="3"/>
  <c r="T1890" i="3" s="1"/>
  <c r="N1602" i="3"/>
  <c r="T1602" i="3" s="1"/>
  <c r="M1666" i="3"/>
  <c r="N1134" i="3"/>
  <c r="T1134" i="3" s="1"/>
  <c r="N2078" i="3"/>
  <c r="T2078" i="3" s="1"/>
  <c r="M598" i="3"/>
  <c r="N598" i="3"/>
  <c r="T598" i="3" s="1"/>
  <c r="M199" i="3"/>
  <c r="N199" i="3"/>
  <c r="T199" i="3" s="1"/>
  <c r="M1826" i="3"/>
  <c r="N1826" i="3"/>
  <c r="T1826" i="3" s="1"/>
  <c r="N939" i="3"/>
  <c r="T939" i="3" s="1"/>
  <c r="M939" i="3"/>
  <c r="M242" i="3"/>
  <c r="N242" i="3"/>
  <c r="T242" i="3" s="1"/>
  <c r="N1606" i="3"/>
  <c r="T1606" i="3" s="1"/>
  <c r="M1606" i="3"/>
  <c r="M268" i="3"/>
  <c r="N268" i="3"/>
  <c r="T268" i="3" s="1"/>
  <c r="N924" i="3"/>
  <c r="T924" i="3" s="1"/>
  <c r="M924" i="3"/>
  <c r="M1362" i="3"/>
  <c r="N1362" i="3"/>
  <c r="T1362" i="3" s="1"/>
  <c r="N364" i="3"/>
  <c r="T364" i="3" s="1"/>
  <c r="M364" i="3"/>
  <c r="M999" i="3"/>
  <c r="N999" i="3"/>
  <c r="T999" i="3" s="1"/>
  <c r="M1531" i="3"/>
  <c r="N1531" i="3"/>
  <c r="T1531" i="3" s="1"/>
  <c r="M1199" i="3"/>
  <c r="N1199" i="3"/>
  <c r="T1199" i="3" s="1"/>
  <c r="M2009" i="3"/>
  <c r="N2009" i="3"/>
  <c r="T2009" i="3" s="1"/>
  <c r="M693" i="3"/>
  <c r="N693" i="3"/>
  <c r="T693" i="3" s="1"/>
  <c r="N1823" i="3"/>
  <c r="T1823" i="3" s="1"/>
  <c r="M1823" i="3"/>
  <c r="M618" i="3"/>
  <c r="N618" i="3"/>
  <c r="T618" i="3" s="1"/>
  <c r="M1829" i="3"/>
  <c r="N1829" i="3"/>
  <c r="T1829" i="3" s="1"/>
  <c r="M1645" i="3"/>
  <c r="N1645" i="3"/>
  <c r="T1645" i="3" s="1"/>
  <c r="M29" i="3"/>
  <c r="N29" i="3"/>
  <c r="T29" i="3" s="1"/>
  <c r="N1534" i="3"/>
  <c r="T1534" i="3" s="1"/>
  <c r="M1534" i="3"/>
  <c r="M1374" i="3"/>
  <c r="N1374" i="3"/>
  <c r="T1374" i="3" s="1"/>
  <c r="N2055" i="3"/>
  <c r="T2055" i="3" s="1"/>
  <c r="M2055" i="3"/>
  <c r="N532" i="3"/>
  <c r="T532" i="3" s="1"/>
  <c r="M532" i="3"/>
  <c r="M945" i="3"/>
  <c r="N945" i="3"/>
  <c r="T945" i="3" s="1"/>
  <c r="N119" i="3"/>
  <c r="T119" i="3" s="1"/>
  <c r="M119" i="3"/>
  <c r="M1436" i="3"/>
  <c r="N1436" i="3"/>
  <c r="T1436" i="3" s="1"/>
  <c r="N650" i="3"/>
  <c r="T650" i="3" s="1"/>
  <c r="M650" i="3"/>
  <c r="N882" i="3"/>
  <c r="T882" i="3" s="1"/>
  <c r="M882" i="3"/>
  <c r="M899" i="3"/>
  <c r="N899" i="3"/>
  <c r="T899" i="3" s="1"/>
  <c r="M384" i="3"/>
  <c r="N384" i="3"/>
  <c r="T384" i="3" s="1"/>
  <c r="N1753" i="3"/>
  <c r="T1753" i="3" s="1"/>
  <c r="M1753" i="3"/>
  <c r="M1796" i="3"/>
  <c r="N1796" i="3"/>
  <c r="T1796" i="3" s="1"/>
  <c r="M741" i="3"/>
  <c r="N741" i="3"/>
  <c r="T741" i="3" s="1"/>
  <c r="M789" i="3"/>
  <c r="N789" i="3"/>
  <c r="T789" i="3" s="1"/>
  <c r="N1861" i="3"/>
  <c r="T1861" i="3" s="1"/>
  <c r="M1861" i="3"/>
  <c r="M200" i="3"/>
  <c r="N200" i="3"/>
  <c r="T200" i="3" s="1"/>
  <c r="N1871" i="3"/>
  <c r="T1871" i="3" s="1"/>
  <c r="M1871" i="3"/>
  <c r="M1270" i="3"/>
  <c r="N1270" i="3"/>
  <c r="T1270" i="3" s="1"/>
  <c r="N2121" i="3"/>
  <c r="T2121" i="3" s="1"/>
  <c r="M2121" i="3"/>
  <c r="N694" i="3"/>
  <c r="T694" i="3" s="1"/>
  <c r="M694" i="3"/>
  <c r="M397" i="3"/>
  <c r="N397" i="3"/>
  <c r="T397" i="3" s="1"/>
  <c r="M2007" i="3"/>
  <c r="N2007" i="3"/>
  <c r="T2007" i="3" s="1"/>
  <c r="M1568" i="3"/>
  <c r="N1568" i="3"/>
  <c r="T1568" i="3" s="1"/>
  <c r="M586" i="3"/>
  <c r="N586" i="3"/>
  <c r="T586" i="3" s="1"/>
  <c r="N2073" i="3"/>
  <c r="T2073" i="3" s="1"/>
  <c r="M2073" i="3"/>
  <c r="M585" i="3"/>
  <c r="N585" i="3"/>
  <c r="T585" i="3" s="1"/>
  <c r="M1206" i="3"/>
  <c r="N1206" i="3"/>
  <c r="T1206" i="3" s="1"/>
  <c r="M552" i="3"/>
  <c r="N552" i="3"/>
  <c r="T552" i="3" s="1"/>
  <c r="M1887" i="3"/>
  <c r="N1887" i="3"/>
  <c r="T1887" i="3" s="1"/>
  <c r="M1866" i="3"/>
  <c r="N1866" i="3"/>
  <c r="T1866" i="3" s="1"/>
  <c r="M2071" i="3"/>
  <c r="N2071" i="3"/>
  <c r="T2071" i="3" s="1"/>
  <c r="M667" i="3"/>
  <c r="N667" i="3"/>
  <c r="T667" i="3" s="1"/>
  <c r="M2102" i="3"/>
  <c r="N2102" i="3"/>
  <c r="T2102" i="3" s="1"/>
  <c r="M1939" i="3"/>
  <c r="N1939" i="3"/>
  <c r="T1939" i="3" s="1"/>
  <c r="M1468" i="3"/>
  <c r="N1468" i="3"/>
  <c r="T1468" i="3" s="1"/>
  <c r="M937" i="3"/>
  <c r="N937" i="3"/>
  <c r="T937" i="3" s="1"/>
  <c r="N574" i="3"/>
  <c r="T574" i="3" s="1"/>
  <c r="M574" i="3"/>
  <c r="M117" i="3"/>
  <c r="N117" i="3"/>
  <c r="T117" i="3" s="1"/>
  <c r="M2050" i="3"/>
  <c r="N2050" i="3"/>
  <c r="T2050" i="3" s="1"/>
  <c r="N1359" i="3"/>
  <c r="T1359" i="3" s="1"/>
  <c r="M1359" i="3"/>
  <c r="M1281" i="3"/>
  <c r="N1281" i="3"/>
  <c r="T1281" i="3" s="1"/>
  <c r="N179" i="3"/>
  <c r="T179" i="3" s="1"/>
  <c r="M179" i="3"/>
  <c r="N893" i="3"/>
  <c r="T893" i="3" s="1"/>
  <c r="M893" i="3"/>
  <c r="M1320" i="3"/>
  <c r="N1320" i="3"/>
  <c r="T1320" i="3" s="1"/>
  <c r="M1267" i="3"/>
  <c r="N1267" i="3"/>
  <c r="T1267" i="3" s="1"/>
  <c r="M997" i="3"/>
  <c r="N997" i="3"/>
  <c r="T997" i="3" s="1"/>
  <c r="M842" i="3"/>
  <c r="N842" i="3"/>
  <c r="T842" i="3" s="1"/>
  <c r="M606" i="3"/>
  <c r="N606" i="3"/>
  <c r="T606" i="3" s="1"/>
  <c r="M166" i="3"/>
  <c r="N166" i="3"/>
  <c r="T166" i="3" s="1"/>
  <c r="M1260" i="3"/>
  <c r="N1260" i="3"/>
  <c r="T1260" i="3" s="1"/>
  <c r="M811" i="3"/>
  <c r="N811" i="3"/>
  <c r="T811" i="3" s="1"/>
  <c r="M1114" i="3"/>
  <c r="N1114" i="3"/>
  <c r="T1114" i="3" s="1"/>
  <c r="N1726" i="3"/>
  <c r="T1726" i="3" s="1"/>
  <c r="M1726" i="3"/>
  <c r="M289" i="3"/>
  <c r="N289" i="3"/>
  <c r="T289" i="3" s="1"/>
  <c r="M1905" i="3"/>
  <c r="N1905" i="3"/>
  <c r="T1905" i="3" s="1"/>
  <c r="M1166" i="3"/>
  <c r="N1166" i="3"/>
  <c r="T1166" i="3" s="1"/>
  <c r="M198" i="3"/>
  <c r="N198" i="3"/>
  <c r="T198" i="3" s="1"/>
  <c r="M1010" i="3"/>
  <c r="N1010" i="3"/>
  <c r="T1010" i="3" s="1"/>
  <c r="M583" i="3"/>
  <c r="N583" i="3"/>
  <c r="T583" i="3" s="1"/>
  <c r="M270" i="3"/>
  <c r="N270" i="3"/>
  <c r="T270" i="3" s="1"/>
  <c r="M1111" i="3"/>
  <c r="N1111" i="3"/>
  <c r="T1111" i="3" s="1"/>
  <c r="N614" i="3"/>
  <c r="T614" i="3" s="1"/>
  <c r="M614" i="3"/>
  <c r="M1801" i="3"/>
  <c r="N1801" i="3"/>
  <c r="T1801" i="3" s="1"/>
  <c r="N36" i="3"/>
  <c r="T36" i="3" s="1"/>
  <c r="M36" i="3"/>
  <c r="N771" i="3"/>
  <c r="T771" i="3" s="1"/>
  <c r="M771" i="3"/>
  <c r="M34" i="3"/>
  <c r="N34" i="3"/>
  <c r="T34" i="3" s="1"/>
  <c r="M1963" i="3"/>
  <c r="N1963" i="3"/>
  <c r="T1963" i="3" s="1"/>
  <c r="M1472" i="3"/>
  <c r="N1472" i="3"/>
  <c r="T1472" i="3" s="1"/>
  <c r="N1201" i="3"/>
  <c r="T1201" i="3" s="1"/>
  <c r="M1201" i="3"/>
  <c r="M922" i="3"/>
  <c r="N922" i="3"/>
  <c r="T922" i="3" s="1"/>
  <c r="M546" i="3"/>
  <c r="N546" i="3"/>
  <c r="T546" i="3" s="1"/>
  <c r="M84" i="3"/>
  <c r="N84" i="3"/>
  <c r="T84" i="3" s="1"/>
  <c r="M719" i="3"/>
  <c r="N719" i="3"/>
  <c r="T719" i="3" s="1"/>
  <c r="N2065" i="3"/>
  <c r="T2065" i="3" s="1"/>
  <c r="M2065" i="3"/>
  <c r="M1927" i="3"/>
  <c r="N1927" i="3"/>
  <c r="T1927" i="3" s="1"/>
  <c r="M1679" i="3"/>
  <c r="N1679" i="3"/>
  <c r="T1679" i="3" s="1"/>
  <c r="N1215" i="3"/>
  <c r="T1215" i="3" s="1"/>
  <c r="M1215" i="3"/>
  <c r="M1068" i="3"/>
  <c r="N1068" i="3"/>
  <c r="T1068" i="3" s="1"/>
  <c r="N930" i="3"/>
  <c r="T930" i="3" s="1"/>
  <c r="M930" i="3"/>
  <c r="M739" i="3"/>
  <c r="N739" i="3"/>
  <c r="T739" i="3" s="1"/>
  <c r="M550" i="3"/>
  <c r="N550" i="3"/>
  <c r="T550" i="3" s="1"/>
  <c r="N261" i="3"/>
  <c r="T261" i="3" s="1"/>
  <c r="M261" i="3"/>
  <c r="M102" i="3"/>
  <c r="N102" i="3"/>
  <c r="T102" i="3" s="1"/>
  <c r="M48" i="3"/>
  <c r="N48" i="3"/>
  <c r="T48" i="3" s="1"/>
  <c r="M26" i="3"/>
  <c r="N26" i="3"/>
  <c r="T26" i="3" s="1"/>
  <c r="M522" i="3"/>
  <c r="N617" i="3"/>
  <c r="T617" i="3" s="1"/>
  <c r="M1175" i="3"/>
  <c r="N819" i="3"/>
  <c r="T819" i="3" s="1"/>
  <c r="M1701" i="3"/>
  <c r="N1443" i="3"/>
  <c r="T1443" i="3" s="1"/>
  <c r="N1058" i="3"/>
  <c r="T1058" i="3" s="1"/>
  <c r="N750" i="3"/>
  <c r="T750" i="3" s="1"/>
  <c r="N237" i="3"/>
  <c r="T237" i="3" s="1"/>
  <c r="N1665" i="3"/>
  <c r="T1665" i="3" s="1"/>
  <c r="N2067" i="3"/>
  <c r="T2067" i="3" s="1"/>
  <c r="N1668" i="3"/>
  <c r="T1668" i="3" s="1"/>
  <c r="N460" i="3"/>
  <c r="T460" i="3" s="1"/>
  <c r="N1762" i="3"/>
  <c r="T1762" i="3" s="1"/>
  <c r="N1626" i="3"/>
  <c r="T1626" i="3" s="1"/>
  <c r="N1943" i="3"/>
  <c r="T1943" i="3" s="1"/>
  <c r="M931" i="3"/>
  <c r="M104" i="3"/>
  <c r="M1403" i="3"/>
  <c r="N582" i="3"/>
  <c r="T582" i="3" s="1"/>
  <c r="N1295" i="3"/>
  <c r="T1295" i="3" s="1"/>
  <c r="M329" i="3"/>
  <c r="N1290" i="3"/>
  <c r="T1290" i="3" s="1"/>
  <c r="M323" i="3"/>
  <c r="N829" i="3"/>
  <c r="T829" i="3" s="1"/>
  <c r="N1781" i="3"/>
  <c r="T1781" i="3" s="1"/>
  <c r="N516" i="3"/>
  <c r="T516" i="3" s="1"/>
  <c r="N645" i="3"/>
  <c r="T645" i="3" s="1"/>
  <c r="N148" i="3"/>
  <c r="T148" i="3" s="1"/>
  <c r="M1543" i="3"/>
  <c r="N877" i="3"/>
  <c r="T877" i="3" s="1"/>
  <c r="N367" i="3"/>
  <c r="T367" i="3" s="1"/>
  <c r="M1707" i="3"/>
  <c r="M336" i="3"/>
  <c r="M1487" i="3"/>
  <c r="M1036" i="3"/>
  <c r="N292" i="3"/>
  <c r="T292" i="3" s="1"/>
  <c r="M320" i="3"/>
  <c r="N1760" i="3"/>
  <c r="T1760" i="3" s="1"/>
  <c r="N1001" i="3"/>
  <c r="T1001" i="3" s="1"/>
  <c r="N1981" i="3"/>
  <c r="T1981" i="3" s="1"/>
  <c r="M1690" i="3"/>
  <c r="N1200" i="3"/>
  <c r="T1200" i="3" s="1"/>
  <c r="M946" i="3"/>
  <c r="M83" i="3"/>
  <c r="N965" i="3"/>
  <c r="T965" i="3" s="1"/>
  <c r="M1424" i="3"/>
  <c r="M409" i="3"/>
  <c r="N459" i="3"/>
  <c r="T459" i="3" s="1"/>
  <c r="M1828" i="3"/>
  <c r="N308" i="3"/>
  <c r="T308" i="3" s="1"/>
  <c r="N511" i="3"/>
  <c r="T511" i="3" s="1"/>
  <c r="N627" i="3"/>
  <c r="T627" i="3" s="1"/>
  <c r="N1454" i="3"/>
  <c r="T1454" i="3" s="1"/>
  <c r="M557" i="3"/>
  <c r="N1299" i="3"/>
  <c r="T1299" i="3" s="1"/>
  <c r="M1996" i="3"/>
  <c r="N654" i="3"/>
  <c r="T654" i="3" s="1"/>
  <c r="N1499" i="3"/>
  <c r="T1499" i="3" s="1"/>
  <c r="M826" i="3"/>
  <c r="N1539" i="3"/>
  <c r="T1539" i="3" s="1"/>
  <c r="N635" i="3"/>
  <c r="T635" i="3" s="1"/>
  <c r="N1784" i="3"/>
  <c r="T1784" i="3" s="1"/>
  <c r="N1269" i="3"/>
  <c r="T1269" i="3" s="1"/>
  <c r="N1733" i="3"/>
  <c r="T1733" i="3" s="1"/>
  <c r="M227" i="3"/>
  <c r="M2114" i="3"/>
  <c r="N322" i="3"/>
  <c r="T322" i="3" s="1"/>
  <c r="N1397" i="3"/>
  <c r="T1397" i="3" s="1"/>
  <c r="M229" i="3"/>
  <c r="N210" i="3"/>
  <c r="T210" i="3" s="1"/>
  <c r="M630" i="3"/>
  <c r="N1616" i="3"/>
  <c r="T1616" i="3" s="1"/>
  <c r="M871" i="3"/>
  <c r="N871" i="3"/>
  <c r="T871" i="3" s="1"/>
  <c r="M2031" i="3"/>
  <c r="N2031" i="3"/>
  <c r="T2031" i="3" s="1"/>
  <c r="N1477" i="3"/>
  <c r="T1477" i="3" s="1"/>
  <c r="M1477" i="3"/>
  <c r="N207" i="3"/>
  <c r="T207" i="3" s="1"/>
  <c r="M207" i="3"/>
  <c r="M647" i="3"/>
  <c r="N647" i="3"/>
  <c r="T647" i="3" s="1"/>
  <c r="M402" i="3"/>
  <c r="N402" i="3"/>
  <c r="T402" i="3" s="1"/>
  <c r="N1718" i="3"/>
  <c r="T1718" i="3" s="1"/>
  <c r="M1718" i="3"/>
  <c r="M396" i="3"/>
  <c r="N396" i="3"/>
  <c r="T396" i="3" s="1"/>
  <c r="N1122" i="3"/>
  <c r="T1122" i="3" s="1"/>
  <c r="M1122" i="3"/>
  <c r="M527" i="3"/>
  <c r="N527" i="3"/>
  <c r="T527" i="3" s="1"/>
  <c r="M195" i="3"/>
  <c r="N195" i="3"/>
  <c r="T195" i="3" s="1"/>
  <c r="M352" i="3"/>
  <c r="N352" i="3"/>
  <c r="T352" i="3" s="1"/>
  <c r="N170" i="3"/>
  <c r="T170" i="3" s="1"/>
  <c r="M170" i="3"/>
  <c r="M2086" i="3"/>
  <c r="N2086" i="3"/>
  <c r="T2086" i="3" s="1"/>
  <c r="M494" i="3"/>
  <c r="N494" i="3"/>
  <c r="T494" i="3" s="1"/>
  <c r="N343" i="3"/>
  <c r="T343" i="3" s="1"/>
  <c r="M343" i="3"/>
  <c r="M974" i="3"/>
  <c r="N974" i="3"/>
  <c r="T974" i="3" s="1"/>
  <c r="M1513" i="3"/>
  <c r="N1513" i="3"/>
  <c r="T1513" i="3" s="1"/>
  <c r="M1730" i="3"/>
  <c r="N1730" i="3"/>
  <c r="T1730" i="3" s="1"/>
  <c r="N703" i="3"/>
  <c r="T703" i="3" s="1"/>
  <c r="M703" i="3"/>
  <c r="M353" i="3"/>
  <c r="N353" i="3"/>
  <c r="T353" i="3" s="1"/>
  <c r="M1558" i="3"/>
  <c r="N1558" i="3"/>
  <c r="T1558" i="3" s="1"/>
  <c r="M795" i="3"/>
  <c r="N795" i="3"/>
  <c r="T795" i="3" s="1"/>
  <c r="N317" i="3"/>
  <c r="T317" i="3" s="1"/>
  <c r="M317" i="3"/>
  <c r="M1727" i="3"/>
  <c r="N1727" i="3"/>
  <c r="T1727" i="3" s="1"/>
  <c r="M502" i="3"/>
  <c r="N502" i="3"/>
  <c r="T502" i="3" s="1"/>
  <c r="M1028" i="3"/>
  <c r="N1028" i="3"/>
  <c r="T1028" i="3" s="1"/>
  <c r="M1505" i="3"/>
  <c r="N1505" i="3"/>
  <c r="T1505" i="3" s="1"/>
  <c r="M2027" i="3"/>
  <c r="N2027" i="3"/>
  <c r="T2027" i="3" s="1"/>
  <c r="M873" i="3"/>
  <c r="N873" i="3"/>
  <c r="T873" i="3" s="1"/>
  <c r="N895" i="3"/>
  <c r="T895" i="3" s="1"/>
  <c r="M895" i="3"/>
  <c r="M657" i="3"/>
  <c r="N657" i="3"/>
  <c r="T657" i="3" s="1"/>
  <c r="N976" i="3"/>
  <c r="T976" i="3" s="1"/>
  <c r="M976" i="3"/>
  <c r="M1493" i="3"/>
  <c r="N1493" i="3"/>
  <c r="T1493" i="3" s="1"/>
  <c r="M256" i="3"/>
  <c r="N256" i="3"/>
  <c r="T256" i="3" s="1"/>
  <c r="M1100" i="3"/>
  <c r="N1100" i="3"/>
  <c r="T1100" i="3" s="1"/>
  <c r="M164" i="3"/>
  <c r="N164" i="3"/>
  <c r="T164" i="3" s="1"/>
  <c r="N523" i="3"/>
  <c r="T523" i="3" s="1"/>
  <c r="M523" i="3"/>
  <c r="M433" i="3"/>
  <c r="N433" i="3"/>
  <c r="T433" i="3" s="1"/>
  <c r="N1945" i="3"/>
  <c r="T1945" i="3" s="1"/>
  <c r="M1945" i="3"/>
  <c r="M1457" i="3"/>
  <c r="N1457" i="3"/>
  <c r="T1457" i="3" s="1"/>
  <c r="M1703" i="3"/>
  <c r="N1703" i="3"/>
  <c r="T1703" i="3" s="1"/>
  <c r="M1458" i="3"/>
  <c r="N1458" i="3"/>
  <c r="T1458" i="3" s="1"/>
  <c r="M1209" i="3"/>
  <c r="N1209" i="3"/>
  <c r="T1209" i="3" s="1"/>
  <c r="N1056" i="3"/>
  <c r="T1056" i="3" s="1"/>
  <c r="M1056" i="3"/>
  <c r="M919" i="3"/>
  <c r="N919" i="3"/>
  <c r="T919" i="3" s="1"/>
  <c r="M727" i="3"/>
  <c r="N727" i="3"/>
  <c r="T727" i="3" s="1"/>
  <c r="N542" i="3"/>
  <c r="T542" i="3" s="1"/>
  <c r="M542" i="3"/>
  <c r="M240" i="3"/>
  <c r="N240" i="3"/>
  <c r="T240" i="3" s="1"/>
  <c r="N93" i="3"/>
  <c r="T93" i="3" s="1"/>
  <c r="M93" i="3"/>
  <c r="M45" i="3"/>
  <c r="N45" i="3"/>
  <c r="T45" i="3" s="1"/>
  <c r="M24" i="3"/>
  <c r="N24" i="3"/>
  <c r="T24" i="3" s="1"/>
  <c r="M412" i="3"/>
  <c r="M1603" i="3"/>
  <c r="M1874" i="3"/>
  <c r="M1876" i="3"/>
  <c r="M144" i="3"/>
  <c r="N1478" i="3"/>
  <c r="T1478" i="3" s="1"/>
  <c r="M1227" i="3"/>
  <c r="M1085" i="3"/>
  <c r="N76" i="3"/>
  <c r="T76" i="3" s="1"/>
  <c r="M818" i="3"/>
  <c r="M248" i="3"/>
  <c r="N1763" i="3"/>
  <c r="T1763" i="3" s="1"/>
  <c r="M1425" i="3"/>
  <c r="M139" i="3"/>
  <c r="N696" i="3"/>
  <c r="T696" i="3" s="1"/>
  <c r="M16" i="3"/>
  <c r="M827" i="3"/>
  <c r="N861" i="3"/>
  <c r="T861" i="3" s="1"/>
  <c r="M1142" i="3"/>
  <c r="M710" i="3"/>
  <c r="N1699" i="3"/>
  <c r="T1699" i="3" s="1"/>
  <c r="N920" i="3"/>
  <c r="T920" i="3" s="1"/>
  <c r="M544" i="3"/>
  <c r="M94" i="3"/>
  <c r="M265" i="3"/>
  <c r="M767" i="3"/>
  <c r="N596" i="3"/>
  <c r="T596" i="3" s="1"/>
  <c r="N188" i="3"/>
  <c r="T188" i="3" s="1"/>
  <c r="N225" i="3"/>
  <c r="T225" i="3" s="1"/>
  <c r="M1731" i="3"/>
  <c r="N2120" i="3"/>
  <c r="T2120" i="3" s="1"/>
  <c r="M147" i="3"/>
  <c r="N1389" i="3"/>
  <c r="T1389" i="3" s="1"/>
  <c r="N426" i="3"/>
  <c r="T426" i="3" s="1"/>
  <c r="M444" i="3"/>
  <c r="M651" i="3"/>
  <c r="M624" i="3"/>
  <c r="N653" i="3"/>
  <c r="T653" i="3" s="1"/>
  <c r="N1384" i="3"/>
  <c r="T1384" i="3" s="1"/>
  <c r="M231" i="3"/>
  <c r="M1879" i="3"/>
  <c r="M430" i="3"/>
  <c r="M1892" i="3"/>
  <c r="M1641" i="3"/>
  <c r="N1399" i="3"/>
  <c r="T1399" i="3" s="1"/>
  <c r="M1057" i="3"/>
  <c r="M75" i="3"/>
  <c r="N330" i="3"/>
  <c r="T330" i="3" s="1"/>
  <c r="N1858" i="3"/>
  <c r="T1858" i="3" s="1"/>
  <c r="N1516" i="3"/>
  <c r="T1516" i="3" s="1"/>
  <c r="N1329" i="3"/>
  <c r="T1329" i="3" s="1"/>
  <c r="M823" i="3"/>
  <c r="M781" i="3"/>
  <c r="N173" i="3"/>
  <c r="T173" i="3" s="1"/>
  <c r="M1638" i="3"/>
  <c r="N1013" i="3"/>
  <c r="T1013" i="3" s="1"/>
  <c r="N1822" i="3"/>
  <c r="T1822" i="3" s="1"/>
  <c r="N685" i="3"/>
  <c r="T685" i="3" s="1"/>
  <c r="N2033" i="3"/>
  <c r="T2033" i="3" s="1"/>
  <c r="M1605" i="3"/>
  <c r="N1986" i="3"/>
  <c r="T1986" i="3" s="1"/>
  <c r="M1226" i="3"/>
  <c r="M201" i="3"/>
  <c r="N1237" i="3"/>
  <c r="T1237" i="3" s="1"/>
  <c r="N313" i="3"/>
  <c r="T313" i="3" s="1"/>
  <c r="M613" i="3"/>
  <c r="M820" i="3"/>
  <c r="M480" i="3"/>
  <c r="N1095" i="3"/>
  <c r="T1095" i="3" s="1"/>
  <c r="N1607" i="3"/>
  <c r="T1607" i="3" s="1"/>
  <c r="N597" i="3"/>
  <c r="T597" i="3" s="1"/>
  <c r="M1286" i="3"/>
  <c r="M1667" i="3"/>
  <c r="N1545" i="3"/>
  <c r="T1545" i="3" s="1"/>
  <c r="N331" i="3"/>
  <c r="T331" i="3" s="1"/>
  <c r="N1363" i="3"/>
  <c r="T1363" i="3" s="1"/>
  <c r="M1495" i="3"/>
  <c r="N822" i="3"/>
  <c r="T822" i="3" s="1"/>
  <c r="M2038" i="3"/>
  <c r="N1673" i="3"/>
  <c r="T1673" i="3" s="1"/>
  <c r="N757" i="3"/>
  <c r="T757" i="3" s="1"/>
  <c r="M432" i="3"/>
  <c r="M454" i="3"/>
  <c r="M1786" i="3"/>
  <c r="N549" i="3"/>
  <c r="T549" i="3" s="1"/>
  <c r="N664" i="3"/>
  <c r="T664" i="3" s="1"/>
  <c r="N130" i="3"/>
  <c r="T130" i="3" s="1"/>
  <c r="N306" i="3"/>
  <c r="T306" i="3" s="1"/>
  <c r="N521" i="3"/>
  <c r="T521" i="3" s="1"/>
  <c r="N481" i="3"/>
  <c r="T481" i="3" s="1"/>
  <c r="N580" i="3"/>
  <c r="T580" i="3" s="1"/>
  <c r="N769" i="3"/>
  <c r="T769" i="3" s="1"/>
  <c r="M1533" i="3"/>
  <c r="N222" i="3"/>
  <c r="T222" i="3" s="1"/>
  <c r="M400" i="3"/>
  <c r="N1886" i="3"/>
  <c r="T1886" i="3" s="1"/>
  <c r="M1430" i="3"/>
  <c r="M1974" i="3"/>
  <c r="N1084" i="3"/>
  <c r="T1084" i="3" s="1"/>
  <c r="N1157" i="3"/>
  <c r="T1157" i="3" s="1"/>
  <c r="M1535" i="3"/>
  <c r="M986" i="3"/>
  <c r="N1135" i="3"/>
  <c r="T1135" i="3" s="1"/>
  <c r="N88" i="3"/>
  <c r="T88" i="3" s="1"/>
  <c r="N1394" i="3"/>
  <c r="T1394" i="3" s="1"/>
  <c r="N1865" i="3"/>
  <c r="T1865" i="3" s="1"/>
  <c r="N449" i="3"/>
  <c r="T449" i="3" s="1"/>
  <c r="N1990" i="3"/>
  <c r="T1990" i="3" s="1"/>
  <c r="N1447" i="3"/>
  <c r="T1447" i="3" s="1"/>
  <c r="N633" i="3"/>
  <c r="T633" i="3" s="1"/>
  <c r="N221" i="3"/>
  <c r="T221" i="3" s="1"/>
  <c r="N995" i="3"/>
  <c r="T995" i="3" s="1"/>
  <c r="N1580" i="3"/>
  <c r="T1580" i="3" s="1"/>
  <c r="M1180" i="3"/>
  <c r="M571" i="3"/>
  <c r="N1051" i="3"/>
  <c r="T1051" i="3" s="1"/>
  <c r="N427" i="3"/>
  <c r="T427" i="3" s="1"/>
  <c r="M95" i="3"/>
  <c r="N2011" i="3"/>
  <c r="T2011" i="3" s="1"/>
  <c r="M996" i="3"/>
  <c r="M202" i="3"/>
  <c r="M622" i="3"/>
  <c r="M1705" i="3"/>
  <c r="N1332" i="3"/>
  <c r="T1332" i="3" s="1"/>
  <c r="N1578" i="3"/>
  <c r="T1578" i="3" s="1"/>
  <c r="N2045" i="3"/>
  <c r="T2045" i="3" s="1"/>
  <c r="M856" i="3"/>
  <c r="N1470" i="3"/>
  <c r="T1470" i="3" s="1"/>
  <c r="N1937" i="3"/>
  <c r="T1937" i="3" s="1"/>
  <c r="N234" i="3"/>
  <c r="T234" i="3" s="1"/>
  <c r="M180" i="3"/>
  <c r="N1396" i="3"/>
  <c r="T1396" i="3" s="1"/>
  <c r="M1769" i="3"/>
  <c r="N191" i="3"/>
  <c r="T191" i="3" s="1"/>
  <c r="N1795" i="3"/>
  <c r="T1795" i="3" s="1"/>
  <c r="N1449" i="3"/>
  <c r="T1449" i="3" s="1"/>
  <c r="M1075" i="3"/>
  <c r="M646" i="3"/>
  <c r="N1251" i="3"/>
  <c r="T1251" i="3" s="1"/>
  <c r="N1106" i="3"/>
  <c r="T1106" i="3" s="1"/>
  <c r="N1247" i="3"/>
  <c r="T1247" i="3" s="1"/>
  <c r="N1282" i="3"/>
  <c r="T1282" i="3" s="1"/>
  <c r="M1335" i="3"/>
  <c r="N1961" i="3"/>
  <c r="T1961" i="3" s="1"/>
  <c r="M722" i="3"/>
  <c r="N1817" i="3"/>
  <c r="T1817" i="3" s="1"/>
  <c r="M814" i="3"/>
  <c r="N2119" i="3"/>
  <c r="T2119" i="3" s="1"/>
  <c r="N1327" i="3"/>
  <c r="T1327" i="3" s="1"/>
  <c r="M1517" i="3"/>
  <c r="M1128" i="3"/>
  <c r="N1868" i="3"/>
  <c r="T1868" i="3" s="1"/>
  <c r="N278" i="3"/>
  <c r="T278" i="3" s="1"/>
  <c r="M967" i="3"/>
  <c r="N1884" i="3"/>
  <c r="T1884" i="3" s="1"/>
  <c r="N1155" i="3"/>
  <c r="T1155" i="3" s="1"/>
  <c r="N1862" i="3"/>
  <c r="T1862" i="3" s="1"/>
  <c r="N263" i="3"/>
  <c r="T263" i="3" s="1"/>
  <c r="M190" i="3"/>
  <c r="N1642" i="3"/>
  <c r="T1642" i="3" s="1"/>
  <c r="M297" i="3"/>
  <c r="M1012" i="3"/>
  <c r="N1954" i="3"/>
  <c r="T1954" i="3" s="1"/>
  <c r="M783" i="3"/>
  <c r="N1014" i="3"/>
  <c r="T1014" i="3" s="1"/>
  <c r="N1856" i="3"/>
  <c r="T1856" i="3" s="1"/>
  <c r="N844" i="3"/>
  <c r="T844" i="3" s="1"/>
  <c r="N625" i="3"/>
  <c r="T625" i="3" s="1"/>
  <c r="M1016" i="3"/>
  <c r="N483" i="3"/>
  <c r="T483" i="3" s="1"/>
  <c r="M784" i="3"/>
  <c r="N1870" i="3"/>
  <c r="T1870" i="3" s="1"/>
  <c r="N68" i="3"/>
  <c r="T68" i="3" s="1"/>
  <c r="N442" i="3"/>
  <c r="T442" i="3" s="1"/>
  <c r="M421" i="3"/>
  <c r="M806" i="3"/>
  <c r="N1070" i="3"/>
  <c r="T1070" i="3" s="1"/>
  <c r="M105" i="3"/>
  <c r="N595" i="3"/>
  <c r="T595" i="3" s="1"/>
  <c r="M857" i="3"/>
  <c r="N28" i="3"/>
  <c r="T28" i="3" s="1"/>
  <c r="M1814" i="3"/>
  <c r="N854" i="3"/>
  <c r="T854" i="3" s="1"/>
  <c r="N1948" i="3"/>
  <c r="T1948" i="3" s="1"/>
  <c r="N1064" i="3"/>
  <c r="T1064" i="3" s="1"/>
  <c r="N735" i="3"/>
  <c r="T735" i="3" s="1"/>
  <c r="N802" i="3"/>
  <c r="T802" i="3" s="1"/>
  <c r="N208" i="3"/>
  <c r="T208" i="3" s="1"/>
  <c r="N991" i="3"/>
  <c r="T991" i="3" s="1"/>
  <c r="N1966" i="3"/>
  <c r="T1966" i="3" s="1"/>
  <c r="N1711" i="3"/>
  <c r="T1711" i="3" s="1"/>
  <c r="N1482" i="3"/>
  <c r="T1482" i="3" s="1"/>
  <c r="M136" i="3"/>
  <c r="M186" i="3"/>
  <c r="M673" i="3"/>
  <c r="N1579" i="3"/>
  <c r="T1579" i="3" s="1"/>
  <c r="N132" i="3"/>
  <c r="T132" i="3" s="1"/>
  <c r="N262" i="3"/>
  <c r="T262" i="3" s="1"/>
  <c r="M914" i="3"/>
  <c r="M431" i="3"/>
  <c r="N692" i="3"/>
  <c r="T692" i="3" s="1"/>
  <c r="N1125" i="3"/>
  <c r="T1125" i="3" s="1"/>
  <c r="M1700" i="3"/>
  <c r="N1365" i="3"/>
  <c r="T1365" i="3" s="1"/>
  <c r="M1750" i="3"/>
  <c r="N441" i="3"/>
  <c r="T441" i="3" s="1"/>
  <c r="M1375" i="3"/>
  <c r="N1612" i="3"/>
  <c r="T1612" i="3" s="1"/>
  <c r="M669" i="3"/>
  <c r="M1720" i="3"/>
  <c r="M507" i="3"/>
  <c r="M383" i="3"/>
  <c r="M1609" i="3"/>
  <c r="M1984" i="3"/>
  <c r="M747" i="3"/>
  <c r="M1318" i="3"/>
  <c r="M621" i="3"/>
  <c r="N658" i="3"/>
  <c r="T658" i="3" s="1"/>
  <c r="M804" i="3"/>
  <c r="N355" i="3"/>
  <c r="T355" i="3" s="1"/>
  <c r="N422" i="3"/>
  <c r="T422" i="3" s="1"/>
  <c r="N1550" i="3"/>
  <c r="T1550" i="3" s="1"/>
  <c r="M815" i="3"/>
  <c r="M1767" i="3"/>
  <c r="N563" i="3"/>
  <c r="T563" i="3" s="1"/>
  <c r="N354" i="3"/>
  <c r="T354" i="3" s="1"/>
  <c r="N361" i="3"/>
  <c r="T361" i="3" s="1"/>
  <c r="M405" i="3"/>
  <c r="M1409" i="3"/>
  <c r="M1556" i="3"/>
  <c r="M1103" i="3"/>
  <c r="N1305" i="3"/>
  <c r="T1305" i="3" s="1"/>
  <c r="N2008" i="3"/>
  <c r="T2008" i="3" s="1"/>
  <c r="M1980" i="3"/>
  <c r="M1464" i="3"/>
  <c r="M749" i="3"/>
  <c r="M2099" i="3"/>
  <c r="N1843" i="3"/>
  <c r="T1843" i="3" s="1"/>
  <c r="N1312" i="3"/>
  <c r="T1312" i="3" s="1"/>
  <c r="M1151" i="3"/>
  <c r="M436" i="3"/>
  <c r="M989" i="3"/>
  <c r="N1806" i="3"/>
  <c r="T1806" i="3" s="1"/>
  <c r="N1891" i="3"/>
  <c r="T1891" i="3" s="1"/>
  <c r="M1575" i="3"/>
  <c r="M1120" i="3"/>
  <c r="N267" i="3"/>
  <c r="T267" i="3" s="1"/>
  <c r="M1372" i="3"/>
  <c r="M1053" i="3"/>
  <c r="M1272" i="3"/>
  <c r="N500" i="3"/>
  <c r="T500" i="3" s="1"/>
  <c r="N2005" i="3"/>
  <c r="T2005" i="3" s="1"/>
  <c r="N359" i="3"/>
  <c r="T359" i="3" s="1"/>
  <c r="M380" i="3"/>
  <c r="N1081" i="3"/>
  <c r="T1081" i="3" s="1"/>
  <c r="M1304" i="3"/>
  <c r="M2111" i="3"/>
  <c r="N787" i="3"/>
  <c r="T787" i="3" s="1"/>
  <c r="N1262" i="3"/>
  <c r="T1262" i="3" s="1"/>
  <c r="N846" i="3"/>
  <c r="T846" i="3" s="1"/>
  <c r="N656" i="3"/>
  <c r="T656" i="3" s="1"/>
  <c r="M1398" i="3"/>
  <c r="N425" i="3"/>
  <c r="T425" i="3" s="1"/>
  <c r="N203" i="3"/>
  <c r="T203" i="3" s="1"/>
  <c r="N981" i="3"/>
  <c r="T981" i="3" s="1"/>
  <c r="N1992" i="3"/>
  <c r="T1992" i="3" s="1"/>
  <c r="M765" i="3"/>
  <c r="M1972" i="3"/>
  <c r="M1685" i="3"/>
  <c r="M1224" i="3"/>
  <c r="N952" i="3"/>
  <c r="T952" i="3" s="1"/>
  <c r="M763" i="3"/>
  <c r="N847" i="3"/>
  <c r="T847" i="3" s="1"/>
  <c r="N732" i="3"/>
  <c r="T732" i="3" s="1"/>
  <c r="M1574" i="3"/>
  <c r="M604" i="3"/>
  <c r="M993" i="3"/>
  <c r="N1093" i="3"/>
  <c r="T1093" i="3" s="1"/>
  <c r="N141" i="3"/>
  <c r="T141" i="3" s="1"/>
  <c r="M1530" i="3"/>
  <c r="N1217" i="3"/>
  <c r="T1217" i="3" s="1"/>
  <c r="N1082" i="3"/>
  <c r="T1082" i="3" s="1"/>
  <c r="N66" i="3"/>
  <c r="T66" i="3" s="1"/>
  <c r="N1910" i="3"/>
  <c r="T1910" i="3" s="1"/>
  <c r="M1032" i="3"/>
  <c r="M1820" i="3"/>
  <c r="N548" i="3"/>
  <c r="T548" i="3" s="1"/>
  <c r="M1455" i="3"/>
  <c r="N1752" i="3"/>
  <c r="T1752" i="3" s="1"/>
  <c r="N985" i="3"/>
  <c r="T985" i="3" s="1"/>
  <c r="M1639" i="3"/>
  <c r="M786" i="3"/>
  <c r="N1747" i="3"/>
  <c r="T1747" i="3" s="1"/>
  <c r="N187" i="3"/>
  <c r="T187" i="3" s="1"/>
  <c r="M1239" i="3"/>
  <c r="M954" i="3"/>
  <c r="M578" i="3"/>
  <c r="N824" i="3"/>
  <c r="T824" i="3" s="1"/>
  <c r="N1130" i="3"/>
  <c r="T1130" i="3" s="1"/>
  <c r="M1283" i="3"/>
  <c r="M547" i="3"/>
  <c r="N100" i="3"/>
  <c r="T100" i="3" s="1"/>
  <c r="N2004" i="3"/>
  <c r="T2004" i="3" s="1"/>
  <c r="N1855" i="3"/>
  <c r="T1855" i="3" s="1"/>
  <c r="N817" i="3"/>
  <c r="T817" i="3" s="1"/>
  <c r="N1171" i="3"/>
  <c r="T1171" i="3" s="1"/>
  <c r="M1816" i="3"/>
  <c r="N357" i="3"/>
  <c r="T357" i="3" s="1"/>
  <c r="M1749" i="3"/>
  <c r="M950" i="3"/>
  <c r="N160" i="3"/>
  <c r="T160" i="3" s="1"/>
  <c r="N1748" i="3"/>
  <c r="T1748" i="3" s="1"/>
  <c r="M874" i="3"/>
  <c r="M1548" i="3"/>
  <c r="M33" i="3"/>
  <c r="M1522" i="3"/>
  <c r="N1088" i="3"/>
  <c r="T1088" i="3" s="1"/>
  <c r="N1883" i="3"/>
  <c r="T1883" i="3" s="1"/>
  <c r="N1252" i="3"/>
  <c r="T1252" i="3" s="1"/>
  <c r="N1684" i="3"/>
  <c r="T1684" i="3" s="1"/>
  <c r="N1446" i="3"/>
  <c r="T1446" i="3" s="1"/>
  <c r="M99" i="3"/>
  <c r="N1965" i="3"/>
  <c r="T1965" i="3" s="1"/>
  <c r="M762" i="3"/>
  <c r="M1497" i="3"/>
  <c r="N1161" i="3"/>
  <c r="T1161" i="3" s="1"/>
  <c r="N836" i="3"/>
  <c r="T836" i="3" s="1"/>
  <c r="M1337" i="3"/>
  <c r="M1006" i="3"/>
  <c r="N1115" i="3"/>
  <c r="T1115" i="3" s="1"/>
  <c r="M1261" i="3"/>
  <c r="M601" i="3"/>
  <c r="M1765" i="3"/>
  <c r="N309" i="3"/>
  <c r="T309" i="3" s="1"/>
  <c r="M1661" i="3"/>
  <c r="M1833" i="3"/>
  <c r="N1794" i="3"/>
  <c r="T1794" i="3" s="1"/>
  <c r="M420" i="3"/>
  <c r="N1229" i="3"/>
  <c r="T1229" i="3" s="1"/>
  <c r="N1119" i="3"/>
  <c r="T1119" i="3" s="1"/>
  <c r="M1628" i="3"/>
  <c r="N1989" i="3"/>
  <c r="T1989" i="3" s="1"/>
  <c r="M1437" i="3"/>
  <c r="M1266" i="3"/>
  <c r="N168" i="3"/>
  <c r="T168" i="3" s="1"/>
  <c r="N972" i="3"/>
  <c r="T972" i="3" s="1"/>
  <c r="M153" i="3"/>
  <c r="N1293" i="3"/>
  <c r="T1293" i="3" s="1"/>
  <c r="N1034" i="3"/>
  <c r="T1034" i="3" s="1"/>
  <c r="M1388" i="3"/>
  <c r="N707" i="3"/>
  <c r="T707" i="3" s="1"/>
  <c r="N1983" i="3"/>
  <c r="T1983" i="3" s="1"/>
  <c r="N915" i="3"/>
  <c r="T915" i="3" s="1"/>
  <c r="M754" i="3"/>
  <c r="M437" i="3"/>
  <c r="N1549" i="3"/>
  <c r="T1549" i="3" s="1"/>
  <c r="N2063" i="3"/>
  <c r="T2063" i="3" s="1"/>
  <c r="M948" i="3"/>
  <c r="N319" i="3"/>
  <c r="T319" i="3" s="1"/>
  <c r="M760" i="3"/>
  <c r="N867" i="3"/>
  <c r="T867" i="3" s="1"/>
  <c r="M1938" i="3"/>
  <c r="M576" i="3"/>
  <c r="N1121" i="3"/>
  <c r="T1121" i="3" s="1"/>
  <c r="M1245" i="3"/>
  <c r="N1291" i="3"/>
  <c r="T1291" i="3" s="1"/>
  <c r="M1496" i="3"/>
  <c r="M1663" i="3"/>
  <c r="M797" i="3"/>
  <c r="N683" i="3"/>
  <c r="T683" i="3" s="1"/>
  <c r="M2015" i="3"/>
  <c r="N1222" i="3"/>
  <c r="T1222" i="3" s="1"/>
  <c r="N65" i="3"/>
  <c r="T65" i="3" s="1"/>
  <c r="M796" i="3"/>
  <c r="M2002" i="3"/>
  <c r="N1008" i="3"/>
  <c r="T1008" i="3" s="1"/>
  <c r="N916" i="3"/>
  <c r="T916" i="3" s="1"/>
  <c r="N731" i="3"/>
  <c r="T731" i="3" s="1"/>
  <c r="M70" i="3"/>
  <c r="M977" i="3"/>
  <c r="M1807" i="3"/>
  <c r="N661" i="3"/>
  <c r="T661" i="3" s="1"/>
  <c r="M1118" i="3"/>
  <c r="N1353" i="3"/>
  <c r="T1353" i="3" s="1"/>
  <c r="M1421" i="3"/>
  <c r="N610" i="3"/>
  <c r="T610" i="3" s="1"/>
  <c r="M1649" i="3"/>
  <c r="N584" i="3"/>
  <c r="T584" i="3" s="1"/>
  <c r="M963" i="3"/>
  <c r="N983" i="3"/>
  <c r="T983" i="3" s="1"/>
  <c r="M1136" i="3"/>
  <c r="N2101" i="3"/>
  <c r="T2101" i="3" s="1"/>
  <c r="N1074" i="3"/>
  <c r="T1074" i="3" s="1"/>
  <c r="N569" i="3"/>
  <c r="T569" i="3" s="1"/>
  <c r="N417" i="3"/>
  <c r="T417" i="3" s="1"/>
  <c r="N982" i="3"/>
  <c r="T982" i="3" s="1"/>
  <c r="N416" i="3"/>
  <c r="T416" i="3" s="1"/>
  <c r="M1854" i="3"/>
  <c r="N209" i="3"/>
  <c r="T209" i="3" s="1"/>
  <c r="M1581" i="3"/>
  <c r="M1308" i="3"/>
  <c r="M1417" i="3"/>
  <c r="M1835" i="3"/>
  <c r="M779" i="3"/>
  <c r="M699" i="3"/>
  <c r="M714" i="3"/>
  <c r="N1005" i="3"/>
  <c r="T1005" i="3" s="1"/>
  <c r="M381" i="3"/>
  <c r="N379" i="3"/>
  <c r="T379" i="3" s="1"/>
  <c r="M1149" i="3"/>
  <c r="N2100" i="3"/>
  <c r="T2100" i="3" s="1"/>
  <c r="N1704" i="3"/>
  <c r="T1704" i="3" s="1"/>
  <c r="N562" i="3"/>
  <c r="T562" i="3" s="1"/>
  <c r="M843" i="3"/>
  <c r="M1717" i="3"/>
  <c r="M1231" i="3"/>
  <c r="M942" i="3"/>
  <c r="N157" i="3"/>
  <c r="T157" i="3" s="1"/>
  <c r="N1754" i="3"/>
  <c r="T1754" i="3" s="1"/>
  <c r="N816" i="3"/>
  <c r="T816" i="3" s="1"/>
  <c r="M1900" i="3"/>
  <c r="M183" i="3"/>
  <c r="N226" i="3"/>
  <c r="T226" i="3" s="1"/>
  <c r="M640" i="3"/>
  <c r="M1802" i="3"/>
  <c r="M628" i="3"/>
  <c r="N1560" i="3"/>
  <c r="T1560" i="3" s="1"/>
  <c r="N615" i="3"/>
  <c r="T615" i="3" s="1"/>
  <c r="M830" i="3"/>
  <c r="N1528" i="3"/>
  <c r="T1528" i="3" s="1"/>
  <c r="M2028" i="3"/>
  <c r="N350" i="3"/>
  <c r="T350" i="3" s="1"/>
  <c r="M605" i="3"/>
  <c r="N1676" i="3"/>
  <c r="T1676" i="3" s="1"/>
  <c r="M283" i="3"/>
  <c r="M1597" i="3"/>
  <c r="M890" i="3"/>
  <c r="M1185" i="3"/>
  <c r="N1344" i="3"/>
  <c r="T1344" i="3" s="1"/>
  <c r="M1919" i="3"/>
  <c r="M1998" i="3"/>
  <c r="M1951" i="3"/>
  <c r="N1101" i="3"/>
  <c r="T1101" i="3" s="1"/>
  <c r="N642" i="3"/>
  <c r="T642" i="3" s="1"/>
  <c r="M1832" i="3"/>
  <c r="N1113" i="3"/>
  <c r="T1113" i="3" s="1"/>
  <c r="M607" i="3"/>
  <c r="M52" i="3"/>
  <c r="M1652" i="3"/>
  <c r="M1573" i="3"/>
  <c r="M1906" i="3"/>
  <c r="M631" i="3"/>
  <c r="N1590" i="3"/>
  <c r="T1590" i="3" s="1"/>
  <c r="M1370" i="3"/>
  <c r="M97" i="3"/>
  <c r="M858" i="3"/>
  <c r="M1263" i="3"/>
  <c r="M378" i="3"/>
  <c r="N1342" i="3"/>
  <c r="T1342" i="3" s="1"/>
  <c r="M980" i="3"/>
  <c r="M1946" i="3"/>
  <c r="M1202" i="3"/>
  <c r="M745" i="3"/>
  <c r="M1737" i="3"/>
  <c r="N1203" i="3"/>
  <c r="T1203" i="3" s="1"/>
  <c r="N1061" i="3"/>
  <c r="T1061" i="3" s="1"/>
  <c r="M109" i="3"/>
  <c r="N250" i="3"/>
  <c r="T250" i="3" s="1"/>
  <c r="M360" i="3"/>
  <c r="M161" i="3"/>
  <c r="N216" i="3"/>
  <c r="T216" i="3" s="1"/>
  <c r="N1562" i="3"/>
  <c r="T1562" i="3" s="1"/>
  <c r="N702" i="3"/>
  <c r="T702" i="3" s="1"/>
  <c r="N280" i="3"/>
  <c r="T280" i="3" s="1"/>
  <c r="N2124" i="3"/>
  <c r="T2124" i="3" s="1"/>
  <c r="M1908" i="3"/>
  <c r="M1827" i="3"/>
  <c r="N891" i="3"/>
  <c r="T891" i="3" s="1"/>
  <c r="M659" i="3"/>
  <c r="M1776" i="3"/>
  <c r="N1755" i="3"/>
  <c r="T1755" i="3" s="1"/>
  <c r="M841" i="3"/>
  <c r="N813" i="3"/>
  <c r="T813" i="3" s="1"/>
  <c r="M1585" i="3"/>
  <c r="N213" i="3"/>
  <c r="T213" i="3" s="1"/>
  <c r="N376" i="3"/>
  <c r="T376" i="3" s="1"/>
  <c r="M368" i="3"/>
  <c r="M889" i="3"/>
  <c r="M393" i="3"/>
  <c r="N1520" i="3"/>
  <c r="T1520" i="3" s="1"/>
  <c r="N1671" i="3"/>
  <c r="T1671" i="3" s="1"/>
  <c r="M1144" i="3"/>
  <c r="N1561" i="3"/>
  <c r="T1561" i="3" s="1"/>
  <c r="M391" i="3"/>
  <c r="M1009" i="3"/>
  <c r="M1657" i="3"/>
  <c r="N887" i="3"/>
  <c r="T887" i="3" s="1"/>
  <c r="M344" i="3"/>
  <c r="M1582" i="3"/>
  <c r="M971" i="3"/>
  <c r="M2003" i="3"/>
  <c r="M1803" i="3"/>
  <c r="M1356" i="3"/>
  <c r="M526" i="3"/>
  <c r="N334" i="3"/>
  <c r="T334" i="3" s="1"/>
  <c r="N1592" i="3"/>
  <c r="T1592" i="3" s="1"/>
  <c r="N1415" i="3"/>
  <c r="T1415" i="3" s="1"/>
  <c r="N1756" i="3"/>
  <c r="T1756" i="3" s="1"/>
  <c r="N588" i="3"/>
  <c r="T588" i="3" s="1"/>
  <c r="M1739" i="3"/>
  <c r="N791" i="3"/>
  <c r="T791" i="3" s="1"/>
  <c r="N2010" i="3"/>
  <c r="T2010" i="3" s="1"/>
  <c r="N204" i="3"/>
  <c r="T204" i="3" s="1"/>
  <c r="M1160" i="3"/>
  <c r="M785" i="3"/>
  <c r="M2000" i="3"/>
  <c r="N639" i="3"/>
  <c r="T639" i="3" s="1"/>
  <c r="M271" i="3"/>
  <c r="M934" i="3"/>
  <c r="M908" i="3"/>
  <c r="M80" i="3"/>
  <c r="N47" i="3"/>
  <c r="T47" i="3" s="1"/>
  <c r="N35" i="3"/>
  <c r="T35" i="3" s="1"/>
  <c r="M688" i="3"/>
  <c r="M387" i="3"/>
  <c r="N812" i="3"/>
  <c r="T812" i="3" s="1"/>
  <c r="M1254" i="3"/>
  <c r="N975" i="3"/>
  <c r="T975" i="3" s="1"/>
  <c r="M794" i="3"/>
  <c r="N838" i="3"/>
  <c r="T838" i="3" s="1"/>
  <c r="N641" i="3"/>
  <c r="T641" i="3" s="1"/>
  <c r="N257" i="3"/>
  <c r="T257" i="3" s="1"/>
  <c r="M1988" i="3"/>
  <c r="N1466" i="3"/>
  <c r="T1466" i="3" s="1"/>
  <c r="N560" i="3"/>
  <c r="T560" i="3" s="1"/>
  <c r="M1677" i="3"/>
  <c r="N1210" i="3"/>
  <c r="T1210" i="3" s="1"/>
  <c r="N929" i="3"/>
  <c r="T929" i="3" s="1"/>
  <c r="N911" i="3"/>
  <c r="T911" i="3" s="1"/>
  <c r="M214" i="3"/>
  <c r="N25" i="3"/>
  <c r="T25" i="3" s="1"/>
  <c r="M616" i="3"/>
  <c r="M2091" i="3"/>
  <c r="M1386" i="3"/>
  <c r="M1840" i="3"/>
  <c r="M1589" i="3"/>
  <c r="N1145" i="3"/>
  <c r="T1145" i="3" s="1"/>
  <c r="M1316" i="3"/>
  <c r="M608" i="3"/>
  <c r="N1244" i="3"/>
  <c r="T1244" i="3" s="1"/>
  <c r="M298" i="3"/>
  <c r="M1257" i="3"/>
  <c r="N587" i="3"/>
  <c r="T587" i="3" s="1"/>
  <c r="N434" i="3"/>
  <c r="T434" i="3" s="1"/>
  <c r="N1086" i="3"/>
  <c r="T1086" i="3" s="1"/>
  <c r="N260" i="3"/>
  <c r="T260" i="3" s="1"/>
  <c r="N1740" i="3"/>
  <c r="T1740" i="3" s="1"/>
  <c r="M793" i="3"/>
  <c r="N159" i="3"/>
  <c r="T159" i="3" s="1"/>
  <c r="N840" i="3"/>
  <c r="T840" i="3" s="1"/>
  <c r="N1164" i="3"/>
  <c r="T1164" i="3" s="1"/>
  <c r="M1147" i="3"/>
  <c r="M467" i="3"/>
  <c r="N684" i="3"/>
  <c r="T684" i="3" s="1"/>
  <c r="M1109" i="3"/>
  <c r="N1187" i="3"/>
  <c r="T1187" i="3" s="1"/>
  <c r="N1183" i="3"/>
  <c r="T1183" i="3" s="1"/>
  <c r="M1184" i="3"/>
  <c r="N121" i="3"/>
  <c r="T121" i="3" s="1"/>
  <c r="N2057" i="3"/>
  <c r="T2057" i="3" s="1"/>
  <c r="M718" i="3"/>
  <c r="M1933" i="3"/>
  <c r="N1024" i="3"/>
  <c r="T1024" i="3" s="1"/>
  <c r="N255" i="3"/>
  <c r="T255" i="3" s="1"/>
  <c r="N1559" i="3"/>
  <c r="T1559" i="3" s="1"/>
  <c r="N342" i="3"/>
  <c r="T342" i="3" s="1"/>
  <c r="M176" i="3"/>
  <c r="M258" i="3"/>
  <c r="N175" i="3"/>
  <c r="T175" i="3" s="1"/>
  <c r="N1079" i="3"/>
  <c r="T1079" i="3" s="1"/>
  <c r="N759" i="3"/>
  <c r="T759" i="3" s="1"/>
  <c r="N77" i="3"/>
  <c r="T77" i="3" s="1"/>
  <c r="N1924" i="3"/>
  <c r="T1924" i="3" s="1"/>
  <c r="M1697" i="3"/>
  <c r="N738" i="3"/>
  <c r="T738" i="3" s="1"/>
  <c r="M970" i="3"/>
  <c r="N835" i="3"/>
  <c r="T835" i="3" s="1"/>
  <c r="N54" i="3"/>
  <c r="T54" i="3" s="1"/>
  <c r="N2001" i="3"/>
  <c r="T2001" i="3" s="1"/>
  <c r="M1845" i="3"/>
  <c r="N51" i="3"/>
  <c r="T51" i="3" s="1"/>
  <c r="N1956" i="3"/>
  <c r="T1956" i="3" s="1"/>
  <c r="M1709" i="3"/>
  <c r="M751" i="3"/>
  <c r="N174" i="3"/>
  <c r="T174" i="3" s="1"/>
  <c r="M2058" i="3"/>
  <c r="M770" i="3"/>
  <c r="N1432" i="3"/>
  <c r="T1432" i="3" s="1"/>
  <c r="N1067" i="3"/>
  <c r="T1067" i="3" s="1"/>
  <c r="N98" i="3"/>
  <c r="T98" i="3" s="1"/>
  <c r="M81" i="3"/>
  <c r="M1882" i="3"/>
  <c r="N1846" i="3"/>
  <c r="T1846" i="3" s="1"/>
  <c r="N1366" i="3"/>
  <c r="T1366" i="3" s="1"/>
  <c r="N1186" i="3"/>
  <c r="T1186" i="3" s="1"/>
  <c r="M594" i="3"/>
  <c r="N1899" i="3"/>
  <c r="T1899" i="3" s="1"/>
  <c r="N285" i="3"/>
  <c r="T285" i="3" s="1"/>
  <c r="M1646" i="3"/>
  <c r="M177" i="3"/>
  <c r="N1214" i="3"/>
  <c r="T1214" i="3" s="1"/>
  <c r="N134" i="3"/>
  <c r="T134" i="3" s="1"/>
  <c r="N489" i="3"/>
  <c r="T489" i="3" s="1"/>
  <c r="M23" i="3"/>
  <c r="N1381" i="3"/>
  <c r="T1381" i="3" s="1"/>
  <c r="N2068" i="3"/>
  <c r="T2068" i="3" s="1"/>
  <c r="N1714" i="3"/>
  <c r="T1714" i="3" s="1"/>
  <c r="N1690" i="3"/>
  <c r="T1690" i="3" s="1"/>
  <c r="N933" i="3"/>
  <c r="T933" i="3" s="1"/>
  <c r="N83" i="3"/>
  <c r="T83" i="3" s="1"/>
  <c r="N711" i="3"/>
  <c r="T711" i="3" s="1"/>
  <c r="N409" i="3"/>
  <c r="T409" i="3" s="1"/>
  <c r="N1735" i="3"/>
  <c r="T1735" i="3" s="1"/>
  <c r="N624" i="3"/>
  <c r="T624" i="3" s="1"/>
  <c r="N231" i="3"/>
  <c r="T231" i="3" s="1"/>
  <c r="M1211" i="3"/>
  <c r="N1211" i="3"/>
  <c r="T1211" i="3" s="1"/>
  <c r="N1057" i="3"/>
  <c r="T1057" i="3" s="1"/>
  <c r="M690" i="3"/>
  <c r="M41" i="3"/>
  <c r="N41" i="3"/>
  <c r="T41" i="3" s="1"/>
  <c r="M429" i="3"/>
  <c r="N429" i="3"/>
  <c r="T429" i="3" s="1"/>
  <c r="M424" i="3"/>
  <c r="M984" i="3"/>
  <c r="N984" i="3"/>
  <c r="T984" i="3" s="1"/>
  <c r="M788" i="3"/>
  <c r="N788" i="3"/>
  <c r="T788" i="3" s="1"/>
  <c r="M1997" i="3"/>
  <c r="N1997" i="3"/>
  <c r="T1997" i="3" s="1"/>
  <c r="M1631" i="3"/>
  <c r="N1631" i="3"/>
  <c r="T1631" i="3" s="1"/>
  <c r="M18" i="3"/>
  <c r="N18" i="3"/>
  <c r="T18" i="3" s="1"/>
  <c r="M1785" i="3"/>
  <c r="N1785" i="3"/>
  <c r="T1785" i="3" s="1"/>
  <c r="M854" i="3"/>
  <c r="M852" i="3"/>
  <c r="N852" i="3"/>
  <c r="T852" i="3" s="1"/>
  <c r="M498" i="3"/>
  <c r="N498" i="3"/>
  <c r="T498" i="3" s="1"/>
  <c r="M1588" i="3"/>
  <c r="N1588" i="3"/>
  <c r="T1588" i="3" s="1"/>
  <c r="M592" i="3"/>
  <c r="N592" i="3"/>
  <c r="T592" i="3" s="1"/>
  <c r="M1903" i="3"/>
  <c r="N1903" i="3"/>
  <c r="T1903" i="3" s="1"/>
  <c r="N1504" i="3"/>
  <c r="T1504" i="3" s="1"/>
  <c r="M1504" i="3"/>
  <c r="N1521" i="3"/>
  <c r="T1521" i="3" s="1"/>
  <c r="M1521" i="3"/>
  <c r="M1630" i="3"/>
  <c r="N1630" i="3"/>
  <c r="T1630" i="3" s="1"/>
  <c r="N1085" i="3"/>
  <c r="T1085" i="3" s="1"/>
  <c r="M1058" i="3"/>
  <c r="N133" i="3"/>
  <c r="T133" i="3" s="1"/>
  <c r="M114" i="3"/>
  <c r="N248" i="3"/>
  <c r="T248" i="3" s="1"/>
  <c r="M1665" i="3"/>
  <c r="N1382" i="3"/>
  <c r="T1382" i="3" s="1"/>
  <c r="M456" i="3"/>
  <c r="N139" i="3"/>
  <c r="T139" i="3" s="1"/>
  <c r="M460" i="3"/>
  <c r="N1624" i="3"/>
  <c r="T1624" i="3" s="1"/>
  <c r="M521" i="3"/>
  <c r="M1253" i="3"/>
  <c r="N1253" i="3"/>
  <c r="T1253" i="3" s="1"/>
  <c r="M294" i="3"/>
  <c r="N294" i="3"/>
  <c r="T294" i="3" s="1"/>
  <c r="M611" i="3"/>
  <c r="N611" i="3"/>
  <c r="T611" i="3" s="1"/>
  <c r="M512" i="3"/>
  <c r="N512" i="3"/>
  <c r="T512" i="3" s="1"/>
  <c r="M1498" i="3"/>
  <c r="N1498" i="3"/>
  <c r="T1498" i="3" s="1"/>
  <c r="M1818" i="3"/>
  <c r="N1818" i="3"/>
  <c r="T1818" i="3" s="1"/>
  <c r="N518" i="3"/>
  <c r="T518" i="3" s="1"/>
  <c r="N320" i="3"/>
  <c r="T320" i="3" s="1"/>
  <c r="N144" i="3"/>
  <c r="T144" i="3" s="1"/>
  <c r="N742" i="3"/>
  <c r="T742" i="3" s="1"/>
  <c r="N1732" i="3"/>
  <c r="T1732" i="3" s="1"/>
  <c r="N1875" i="3"/>
  <c r="T1875" i="3" s="1"/>
  <c r="N1915" i="3"/>
  <c r="T1915" i="3" s="1"/>
  <c r="N1278" i="3"/>
  <c r="T1278" i="3" s="1"/>
  <c r="N1622" i="3"/>
  <c r="T1622" i="3" s="1"/>
  <c r="N864" i="3"/>
  <c r="T864" i="3" s="1"/>
  <c r="M876" i="3"/>
  <c r="N876" i="3"/>
  <c r="T876" i="3" s="1"/>
  <c r="M956" i="3"/>
  <c r="N956" i="3"/>
  <c r="T956" i="3" s="1"/>
  <c r="M1896" i="3"/>
  <c r="N1896" i="3"/>
  <c r="T1896" i="3" s="1"/>
  <c r="M1249" i="3"/>
  <c r="N1249" i="3"/>
  <c r="T1249" i="3" s="1"/>
  <c r="M1524" i="3"/>
  <c r="N1524" i="3"/>
  <c r="T1524" i="3" s="1"/>
  <c r="M1633" i="3"/>
  <c r="N1633" i="3"/>
  <c r="T1633" i="3" s="1"/>
  <c r="M1503" i="3"/>
  <c r="N1503" i="3"/>
  <c r="T1503" i="3" s="1"/>
  <c r="M1771" i="3"/>
  <c r="N1771" i="3"/>
  <c r="T1771" i="3" s="1"/>
  <c r="M1615" i="3"/>
  <c r="N1615" i="3"/>
  <c r="T1615" i="3" s="1"/>
  <c r="N345" i="3"/>
  <c r="T345" i="3" s="1"/>
  <c r="M345" i="3"/>
  <c r="N2047" i="3"/>
  <c r="T2047" i="3" s="1"/>
  <c r="N1175" i="3"/>
  <c r="T1175" i="3" s="1"/>
  <c r="N1876" i="3"/>
  <c r="T1876" i="3" s="1"/>
  <c r="N1456" i="3"/>
  <c r="T1456" i="3" s="1"/>
  <c r="N1708" i="3"/>
  <c r="T1708" i="3" s="1"/>
  <c r="M1478" i="3"/>
  <c r="N946" i="3"/>
  <c r="T946" i="3" s="1"/>
  <c r="M921" i="3"/>
  <c r="N106" i="3"/>
  <c r="T106" i="3" s="1"/>
  <c r="M76" i="3"/>
  <c r="N1424" i="3"/>
  <c r="T1424" i="3" s="1"/>
  <c r="M205" i="3"/>
  <c r="N17" i="3"/>
  <c r="T17" i="3" s="1"/>
  <c r="M1763" i="3"/>
  <c r="N1828" i="3"/>
  <c r="T1828" i="3" s="1"/>
  <c r="M602" i="3"/>
  <c r="N1761" i="3"/>
  <c r="T1761" i="3" s="1"/>
  <c r="M308" i="3"/>
  <c r="N480" i="3"/>
  <c r="T480" i="3" s="1"/>
  <c r="M1384" i="3"/>
  <c r="N430" i="3"/>
  <c r="T430" i="3" s="1"/>
  <c r="M665" i="3"/>
  <c r="N665" i="3"/>
  <c r="T665" i="3" s="1"/>
  <c r="M1780" i="3"/>
  <c r="N1780" i="3"/>
  <c r="T1780" i="3" s="1"/>
  <c r="M769" i="3"/>
  <c r="M1895" i="3"/>
  <c r="N1895" i="3"/>
  <c r="T1895" i="3" s="1"/>
  <c r="M1525" i="3"/>
  <c r="M1890" i="3"/>
  <c r="M1332" i="3"/>
  <c r="M632" i="3"/>
  <c r="M2008" i="3"/>
  <c r="M1673" i="3"/>
  <c r="M1204" i="3"/>
  <c r="N1204" i="3"/>
  <c r="T1204" i="3" s="1"/>
  <c r="M1995" i="3"/>
  <c r="N1995" i="3"/>
  <c r="T1995" i="3" s="1"/>
  <c r="M471" i="3"/>
  <c r="N471" i="3"/>
  <c r="T471" i="3" s="1"/>
  <c r="M1722" i="3"/>
  <c r="N1722" i="3"/>
  <c r="T1722" i="3" s="1"/>
  <c r="M2046" i="3"/>
  <c r="N2046" i="3"/>
  <c r="T2046" i="3" s="1"/>
  <c r="M513" i="3"/>
  <c r="N513" i="3"/>
  <c r="T513" i="3" s="1"/>
  <c r="M810" i="3"/>
  <c r="N810" i="3"/>
  <c r="T810" i="3" s="1"/>
  <c r="M318" i="3"/>
  <c r="N318" i="3"/>
  <c r="T318" i="3" s="1"/>
  <c r="M264" i="3"/>
  <c r="N264" i="3"/>
  <c r="T264" i="3" s="1"/>
  <c r="M2093" i="3"/>
  <c r="N2093" i="3"/>
  <c r="T2093" i="3" s="1"/>
  <c r="M1265" i="3"/>
  <c r="N1265" i="3"/>
  <c r="T1265" i="3" s="1"/>
  <c r="M1438" i="3"/>
  <c r="N1438" i="3"/>
  <c r="T1438" i="3" s="1"/>
  <c r="N15" i="3"/>
  <c r="T15" i="3" s="1"/>
  <c r="M15" i="3"/>
  <c r="M211" i="3"/>
  <c r="N211" i="3"/>
  <c r="T211" i="3" s="1"/>
  <c r="N1724" i="3"/>
  <c r="T1724" i="3" s="1"/>
  <c r="N522" i="3"/>
  <c r="T522" i="3" s="1"/>
  <c r="N1036" i="3"/>
  <c r="T1036" i="3" s="1"/>
  <c r="N1874" i="3"/>
  <c r="T1874" i="3" s="1"/>
  <c r="N1619" i="3"/>
  <c r="T1619" i="3" s="1"/>
  <c r="N2106" i="3"/>
  <c r="T2106" i="3" s="1"/>
  <c r="N1944" i="3"/>
  <c r="T1944" i="3" s="1"/>
  <c r="N1701" i="3"/>
  <c r="T1701" i="3" s="1"/>
  <c r="N1471" i="3"/>
  <c r="T1471" i="3" s="1"/>
  <c r="M1443" i="3"/>
  <c r="N758" i="3"/>
  <c r="T758" i="3" s="1"/>
  <c r="M729" i="3"/>
  <c r="N1623" i="3"/>
  <c r="T1623" i="3" s="1"/>
  <c r="M237" i="3"/>
  <c r="N2105" i="3"/>
  <c r="T2105" i="3" s="1"/>
  <c r="M1620" i="3"/>
  <c r="N1279" i="3"/>
  <c r="T1279" i="3" s="1"/>
  <c r="M1668" i="3"/>
  <c r="N149" i="3"/>
  <c r="T149" i="3" s="1"/>
  <c r="M306" i="3"/>
  <c r="N16" i="3"/>
  <c r="T16" i="3" s="1"/>
  <c r="M1380" i="3"/>
  <c r="N1142" i="3"/>
  <c r="T1142" i="3" s="1"/>
  <c r="N27" i="3"/>
  <c r="T27" i="3" s="1"/>
  <c r="N1892" i="3"/>
  <c r="T1892" i="3" s="1"/>
  <c r="N931" i="3"/>
  <c r="T931" i="3" s="1"/>
  <c r="M1516" i="3"/>
  <c r="M1544" i="3"/>
  <c r="N1544" i="3"/>
  <c r="T1544" i="3" s="1"/>
  <c r="M314" i="3"/>
  <c r="N314" i="3"/>
  <c r="T314" i="3" s="1"/>
  <c r="M325" i="3"/>
  <c r="M1297" i="3"/>
  <c r="N1297" i="3"/>
  <c r="T1297" i="3" s="1"/>
  <c r="M331" i="3"/>
  <c r="M1822" i="3"/>
  <c r="M1106" i="3"/>
  <c r="M1155" i="3"/>
  <c r="M1578" i="3"/>
  <c r="M716" i="3"/>
  <c r="N716" i="3"/>
  <c r="T716" i="3" s="1"/>
  <c r="M1470" i="3"/>
  <c r="M1795" i="3"/>
  <c r="M824" i="3"/>
  <c r="N1376" i="3"/>
  <c r="T1376" i="3" s="1"/>
  <c r="M1376" i="3"/>
  <c r="N1107" i="3"/>
  <c r="T1107" i="3" s="1"/>
  <c r="M1107" i="3"/>
  <c r="M171" i="3"/>
  <c r="N171" i="3"/>
  <c r="T171" i="3" s="1"/>
  <c r="M509" i="3"/>
  <c r="N1641" i="3"/>
  <c r="T1641" i="3" s="1"/>
  <c r="M1069" i="3"/>
  <c r="M519" i="3"/>
  <c r="N519" i="3"/>
  <c r="T519" i="3" s="1"/>
  <c r="M1601" i="3"/>
  <c r="N1601" i="3"/>
  <c r="T1601" i="3" s="1"/>
  <c r="M1329" i="3"/>
  <c r="M316" i="3"/>
  <c r="N316" i="3"/>
  <c r="T316" i="3" s="1"/>
  <c r="M31" i="3"/>
  <c r="N31" i="3"/>
  <c r="T31" i="3" s="1"/>
  <c r="M1300" i="3"/>
  <c r="N1300" i="3"/>
  <c r="T1300" i="3" s="1"/>
  <c r="M879" i="3"/>
  <c r="N879" i="3"/>
  <c r="T879" i="3" s="1"/>
  <c r="M146" i="3"/>
  <c r="N146" i="3"/>
  <c r="T146" i="3" s="1"/>
  <c r="M1893" i="3"/>
  <c r="N1893" i="3"/>
  <c r="T1893" i="3" s="1"/>
  <c r="M310" i="3"/>
  <c r="N310" i="3"/>
  <c r="T310" i="3" s="1"/>
  <c r="M1713" i="3"/>
  <c r="N1713" i="3"/>
  <c r="T1713" i="3" s="1"/>
  <c r="M757" i="3"/>
  <c r="M262" i="3"/>
  <c r="M1051" i="3"/>
  <c r="M442" i="3"/>
  <c r="M234" i="3"/>
  <c r="M2078" i="3"/>
  <c r="M427" i="3"/>
  <c r="M1312" i="3"/>
  <c r="M1396" i="3"/>
  <c r="M1125" i="3"/>
  <c r="M1954" i="3"/>
  <c r="M549" i="3"/>
  <c r="M2011" i="3"/>
  <c r="M1365" i="3"/>
  <c r="M595" i="3"/>
  <c r="M1135" i="3"/>
  <c r="M985" i="3"/>
  <c r="M1891" i="3"/>
  <c r="M441" i="3"/>
  <c r="M28" i="3"/>
  <c r="M203" i="3"/>
  <c r="N407" i="3"/>
  <c r="T407" i="3" s="1"/>
  <c r="M407" i="3"/>
  <c r="M1610" i="3"/>
  <c r="N1610" i="3"/>
  <c r="T1610" i="3" s="1"/>
  <c r="N923" i="3"/>
  <c r="T923" i="3" s="1"/>
  <c r="M923" i="3"/>
  <c r="M399" i="3"/>
  <c r="N399" i="3"/>
  <c r="T399" i="3" s="1"/>
  <c r="M1284" i="3"/>
  <c r="N1284" i="3"/>
  <c r="T1284" i="3" s="1"/>
  <c r="M517" i="3"/>
  <c r="N517" i="3"/>
  <c r="T517" i="3" s="1"/>
  <c r="M1751" i="3"/>
  <c r="N1751" i="3"/>
  <c r="T1751" i="3" s="1"/>
  <c r="M776" i="3"/>
  <c r="N776" i="3"/>
  <c r="T776" i="3" s="1"/>
  <c r="M1077" i="3"/>
  <c r="N1077" i="3"/>
  <c r="T1077" i="3" s="1"/>
  <c r="M126" i="3"/>
  <c r="N126" i="3"/>
  <c r="T126" i="3" s="1"/>
  <c r="M1683" i="3"/>
  <c r="N1683" i="3"/>
  <c r="T1683" i="3" s="1"/>
  <c r="M64" i="3"/>
  <c r="N64" i="3"/>
  <c r="T64" i="3" s="1"/>
  <c r="M478" i="3"/>
  <c r="N478" i="3"/>
  <c r="T478" i="3" s="1"/>
  <c r="M1018" i="3"/>
  <c r="N1018" i="3"/>
  <c r="T1018" i="3" s="1"/>
  <c r="M358" i="3"/>
  <c r="N358" i="3"/>
  <c r="T358" i="3" s="1"/>
  <c r="M1346" i="3"/>
  <c r="N1346" i="3"/>
  <c r="T1346" i="3" s="1"/>
  <c r="M2081" i="3"/>
  <c r="N2081" i="3"/>
  <c r="T2081" i="3" s="1"/>
  <c r="M652" i="3"/>
  <c r="N652" i="3"/>
  <c r="T652" i="3" s="1"/>
  <c r="M1328" i="3"/>
  <c r="N1328" i="3"/>
  <c r="T1328" i="3" s="1"/>
  <c r="M932" i="3"/>
  <c r="N932" i="3"/>
  <c r="T932" i="3" s="1"/>
  <c r="M155" i="3"/>
  <c r="N155" i="3"/>
  <c r="T155" i="3" s="1"/>
  <c r="M2017" i="3"/>
  <c r="N2017" i="3"/>
  <c r="T2017" i="3" s="1"/>
  <c r="M805" i="3"/>
  <c r="N805" i="3"/>
  <c r="T805" i="3" s="1"/>
  <c r="M508" i="3"/>
  <c r="N508" i="3"/>
  <c r="T508" i="3" s="1"/>
  <c r="M1501" i="3"/>
  <c r="N1501" i="3"/>
  <c r="T1501" i="3" s="1"/>
  <c r="M347" i="3"/>
  <c r="N347" i="3"/>
  <c r="T347" i="3" s="1"/>
  <c r="M880" i="3"/>
  <c r="N880" i="3"/>
  <c r="T880" i="3" s="1"/>
  <c r="M1360" i="3"/>
  <c r="N1360" i="3"/>
  <c r="T1360" i="3" s="1"/>
  <c r="M414" i="3"/>
  <c r="N414" i="3"/>
  <c r="T414" i="3" s="1"/>
  <c r="M1599" i="3"/>
  <c r="N1599" i="3"/>
  <c r="T1599" i="3" s="1"/>
  <c r="M85" i="3"/>
  <c r="N85" i="3"/>
  <c r="T85" i="3" s="1"/>
  <c r="N1912" i="3"/>
  <c r="T1912" i="3" s="1"/>
  <c r="M1912" i="3"/>
  <c r="M1567" i="3"/>
  <c r="N1567" i="3"/>
  <c r="T1567" i="3" s="1"/>
  <c r="N1250" i="3"/>
  <c r="T1250" i="3" s="1"/>
  <c r="M1250" i="3"/>
  <c r="N2126" i="3"/>
  <c r="M2126" i="3"/>
  <c r="M2125" i="3" s="1"/>
  <c r="N1230" i="3"/>
  <c r="T1230" i="3" s="1"/>
  <c r="M1230" i="3"/>
  <c r="N1060" i="3"/>
  <c r="T1060" i="3" s="1"/>
  <c r="M1060" i="3"/>
  <c r="M774" i="3"/>
  <c r="N774" i="3"/>
  <c r="T774" i="3" s="1"/>
  <c r="N643" i="3"/>
  <c r="T643" i="3" s="1"/>
  <c r="M643" i="3"/>
  <c r="N152" i="3"/>
  <c r="T152" i="3" s="1"/>
  <c r="M152" i="3"/>
  <c r="N1731" i="3"/>
  <c r="T1731" i="3" s="1"/>
  <c r="N1638" i="3"/>
  <c r="T1638" i="3" s="1"/>
  <c r="N1570" i="3"/>
  <c r="T1570" i="3" s="1"/>
  <c r="N400" i="3"/>
  <c r="T400" i="3" s="1"/>
  <c r="N229" i="3"/>
  <c r="T229" i="3" s="1"/>
  <c r="N646" i="3"/>
  <c r="T646" i="3" s="1"/>
  <c r="N967" i="3"/>
  <c r="T967" i="3" s="1"/>
  <c r="N777" i="3"/>
  <c r="T777" i="3" s="1"/>
  <c r="N1495" i="3"/>
  <c r="T1495" i="3" s="1"/>
  <c r="N2038" i="3"/>
  <c r="T2038" i="3" s="1"/>
  <c r="N1016" i="3"/>
  <c r="T1016" i="3" s="1"/>
  <c r="N1605" i="3"/>
  <c r="T1605" i="3" s="1"/>
  <c r="N1103" i="3"/>
  <c r="T1103" i="3" s="1"/>
  <c r="N190" i="3"/>
  <c r="T190" i="3" s="1"/>
  <c r="N1335" i="3"/>
  <c r="T1335" i="3" s="1"/>
  <c r="N784" i="3"/>
  <c r="T784" i="3" s="1"/>
  <c r="N856" i="3"/>
  <c r="T856" i="3" s="1"/>
  <c r="N1430" i="3"/>
  <c r="T1430" i="3" s="1"/>
  <c r="N1980" i="3"/>
  <c r="T1980" i="3" s="1"/>
  <c r="N1464" i="3"/>
  <c r="T1464" i="3" s="1"/>
  <c r="N749" i="3"/>
  <c r="T749" i="3" s="1"/>
  <c r="N201" i="3"/>
  <c r="T201" i="3" s="1"/>
  <c r="N914" i="3"/>
  <c r="T914" i="3" s="1"/>
  <c r="N432" i="3"/>
  <c r="T432" i="3" s="1"/>
  <c r="N421" i="3"/>
  <c r="T421" i="3" s="1"/>
  <c r="N454" i="3"/>
  <c r="T454" i="3" s="1"/>
  <c r="N180" i="3"/>
  <c r="T180" i="3" s="1"/>
  <c r="N1786" i="3"/>
  <c r="T1786" i="3" s="1"/>
  <c r="N1151" i="3"/>
  <c r="T1151" i="3" s="1"/>
  <c r="N986" i="3"/>
  <c r="T986" i="3" s="1"/>
  <c r="N1700" i="3"/>
  <c r="T1700" i="3" s="1"/>
  <c r="N105" i="3"/>
  <c r="T105" i="3" s="1"/>
  <c r="N1769" i="3"/>
  <c r="T1769" i="3" s="1"/>
  <c r="N1128" i="3"/>
  <c r="T1128" i="3" s="1"/>
  <c r="N514" i="3"/>
  <c r="T514" i="3" s="1"/>
  <c r="N996" i="3"/>
  <c r="T996" i="3" s="1"/>
  <c r="N783" i="3"/>
  <c r="T783" i="3" s="1"/>
  <c r="N1639" i="3"/>
  <c r="T1639" i="3" s="1"/>
  <c r="N804" i="3"/>
  <c r="T804" i="3" s="1"/>
  <c r="N202" i="3"/>
  <c r="T202" i="3" s="1"/>
  <c r="N604" i="3"/>
  <c r="T604" i="3" s="1"/>
  <c r="M1584" i="3"/>
  <c r="N1584" i="3"/>
  <c r="T1584" i="3" s="1"/>
  <c r="M311" i="3"/>
  <c r="N311" i="3"/>
  <c r="T311" i="3" s="1"/>
  <c r="M943" i="3"/>
  <c r="N943" i="3"/>
  <c r="T943" i="3" s="1"/>
  <c r="M1598" i="3"/>
  <c r="N1598" i="3"/>
  <c r="T1598" i="3" s="1"/>
  <c r="M987" i="3"/>
  <c r="N987" i="3"/>
  <c r="T987" i="3" s="1"/>
  <c r="M1087" i="3"/>
  <c r="N1087" i="3"/>
  <c r="T1087" i="3" s="1"/>
  <c r="N1736" i="3"/>
  <c r="T1736" i="3" s="1"/>
  <c r="M1736" i="3"/>
  <c r="M1778" i="3"/>
  <c r="N1778" i="3"/>
  <c r="T1778" i="3" s="1"/>
  <c r="M2062" i="3"/>
  <c r="N2062" i="3"/>
  <c r="T2062" i="3" s="1"/>
  <c r="N1481" i="3"/>
  <c r="T1481" i="3" s="1"/>
  <c r="M1481" i="3"/>
  <c r="M1216" i="3"/>
  <c r="N1216" i="3"/>
  <c r="T1216" i="3" s="1"/>
  <c r="N217" i="3"/>
  <c r="T217" i="3" s="1"/>
  <c r="M217" i="3"/>
  <c r="M419" i="3"/>
  <c r="N419" i="3"/>
  <c r="T419" i="3" s="1"/>
  <c r="M355" i="3"/>
  <c r="N622" i="3"/>
  <c r="T622" i="3" s="1"/>
  <c r="M208" i="3"/>
  <c r="N1984" i="3"/>
  <c r="T1984" i="3" s="1"/>
  <c r="N763" i="3"/>
  <c r="T763" i="3" s="1"/>
  <c r="N601" i="3"/>
  <c r="T601" i="3" s="1"/>
  <c r="M817" i="3"/>
  <c r="M1419" i="3"/>
  <c r="N1419" i="3"/>
  <c r="T1419" i="3" s="1"/>
  <c r="M2005" i="3"/>
  <c r="N1566" i="3"/>
  <c r="T1566" i="3" s="1"/>
  <c r="M1566" i="3"/>
  <c r="N1593" i="3"/>
  <c r="T1593" i="3" s="1"/>
  <c r="M1593" i="3"/>
  <c r="M1553" i="3"/>
  <c r="N1553" i="3"/>
  <c r="T1553" i="3" s="1"/>
  <c r="N628" i="3"/>
  <c r="T628" i="3" s="1"/>
  <c r="M159" i="3"/>
  <c r="M1039" i="3"/>
  <c r="N1039" i="3"/>
  <c r="T1039" i="3" s="1"/>
  <c r="M1959" i="3"/>
  <c r="N1959" i="3"/>
  <c r="T1959" i="3" s="1"/>
  <c r="M724" i="3"/>
  <c r="N724" i="3"/>
  <c r="T724" i="3" s="1"/>
  <c r="M232" i="3"/>
  <c r="N232" i="3"/>
  <c r="T232" i="3" s="1"/>
  <c r="N116" i="3"/>
  <c r="T116" i="3" s="1"/>
  <c r="M116" i="3"/>
  <c r="N182" i="3"/>
  <c r="T182" i="3" s="1"/>
  <c r="M182" i="3"/>
  <c r="M837" i="3"/>
  <c r="N837" i="3"/>
  <c r="T837" i="3" s="1"/>
  <c r="M1811" i="3"/>
  <c r="N1811" i="3"/>
  <c r="T1811" i="3" s="1"/>
  <c r="M2053" i="3"/>
  <c r="N2053" i="3"/>
  <c r="T2053" i="3" s="1"/>
  <c r="M902" i="3"/>
  <c r="N902" i="3"/>
  <c r="T902" i="3" s="1"/>
  <c r="N571" i="3"/>
  <c r="T571" i="3" s="1"/>
  <c r="N2099" i="3"/>
  <c r="T2099" i="3" s="1"/>
  <c r="N722" i="3"/>
  <c r="T722" i="3" s="1"/>
  <c r="N431" i="3"/>
  <c r="T431" i="3" s="1"/>
  <c r="N297" i="3"/>
  <c r="T297" i="3" s="1"/>
  <c r="N806" i="3"/>
  <c r="T806" i="3" s="1"/>
  <c r="N814" i="3"/>
  <c r="T814" i="3" s="1"/>
  <c r="N1535" i="3"/>
  <c r="T1535" i="3" s="1"/>
  <c r="N1012" i="3"/>
  <c r="T1012" i="3" s="1"/>
  <c r="N436" i="3"/>
  <c r="T436" i="3" s="1"/>
  <c r="N1455" i="3"/>
  <c r="T1455" i="3" s="1"/>
  <c r="N95" i="3"/>
  <c r="T95" i="3" s="1"/>
  <c r="N1517" i="3"/>
  <c r="T1517" i="3" s="1"/>
  <c r="N989" i="3"/>
  <c r="T989" i="3" s="1"/>
  <c r="N1750" i="3"/>
  <c r="T1750" i="3" s="1"/>
  <c r="N857" i="3"/>
  <c r="T857" i="3" s="1"/>
  <c r="N613" i="3"/>
  <c r="T613" i="3" s="1"/>
  <c r="N1398" i="3"/>
  <c r="T1398" i="3" s="1"/>
  <c r="N786" i="3"/>
  <c r="T786" i="3" s="1"/>
  <c r="N1375" i="3"/>
  <c r="T1375" i="3" s="1"/>
  <c r="N1814" i="3"/>
  <c r="T1814" i="3" s="1"/>
  <c r="N1575" i="3"/>
  <c r="T1575" i="3" s="1"/>
  <c r="N993" i="3"/>
  <c r="T993" i="3" s="1"/>
  <c r="N765" i="3"/>
  <c r="T765" i="3" s="1"/>
  <c r="N1530" i="3"/>
  <c r="T1530" i="3" s="1"/>
  <c r="M2109" i="3"/>
  <c r="N2109" i="3"/>
  <c r="T2109" i="3" s="1"/>
  <c r="N1705" i="3"/>
  <c r="T1705" i="3" s="1"/>
  <c r="N547" i="3"/>
  <c r="T547" i="3" s="1"/>
  <c r="N1272" i="3"/>
  <c r="T1272" i="3" s="1"/>
  <c r="M658" i="3"/>
  <c r="M279" i="3"/>
  <c r="N279" i="3"/>
  <c r="T279" i="3" s="1"/>
  <c r="N858" i="3"/>
  <c r="T858" i="3" s="1"/>
  <c r="N153" i="3"/>
  <c r="T153" i="3" s="1"/>
  <c r="M1794" i="3"/>
  <c r="N733" i="3"/>
  <c r="T733" i="3" s="1"/>
  <c r="M733" i="3"/>
  <c r="N539" i="3"/>
  <c r="T539" i="3" s="1"/>
  <c r="M539" i="3"/>
  <c r="M951" i="3"/>
  <c r="N951" i="3"/>
  <c r="T951" i="3" s="1"/>
  <c r="N1317" i="3"/>
  <c r="T1317" i="3" s="1"/>
  <c r="M1317" i="3"/>
  <c r="M169" i="3"/>
  <c r="N169" i="3"/>
  <c r="T169" i="3" s="1"/>
  <c r="N2111" i="3"/>
  <c r="T2111" i="3" s="1"/>
  <c r="M1612" i="3"/>
  <c r="N1239" i="3"/>
  <c r="T1239" i="3" s="1"/>
  <c r="M1064" i="3"/>
  <c r="N383" i="3"/>
  <c r="T383" i="3" s="1"/>
  <c r="M1394" i="3"/>
  <c r="N1609" i="3"/>
  <c r="T1609" i="3" s="1"/>
  <c r="M991" i="3"/>
  <c r="N1283" i="3"/>
  <c r="T1283" i="3" s="1"/>
  <c r="M1475" i="3"/>
  <c r="N1475" i="3"/>
  <c r="T1475" i="3" s="1"/>
  <c r="M1217" i="3"/>
  <c r="N1053" i="3"/>
  <c r="T1053" i="3" s="1"/>
  <c r="M123" i="3"/>
  <c r="N123" i="3"/>
  <c r="T123" i="3" s="1"/>
  <c r="M66" i="3"/>
  <c r="N977" i="3"/>
  <c r="T977" i="3" s="1"/>
  <c r="N1661" i="3"/>
  <c r="T1661" i="3" s="1"/>
  <c r="M278" i="3"/>
  <c r="M1617" i="3"/>
  <c r="N1617" i="3"/>
  <c r="T1617" i="3" s="1"/>
  <c r="M1314" i="3"/>
  <c r="N1314" i="3"/>
  <c r="T1314" i="3" s="1"/>
  <c r="M2101" i="3"/>
  <c r="M610" i="3"/>
  <c r="M867" i="3"/>
  <c r="N1958" i="3"/>
  <c r="T1958" i="3" s="1"/>
  <c r="M1958" i="3"/>
  <c r="M1684" i="3"/>
  <c r="N761" i="3"/>
  <c r="T761" i="3" s="1"/>
  <c r="M761" i="3"/>
  <c r="M723" i="3"/>
  <c r="N723" i="3"/>
  <c r="T723" i="3" s="1"/>
  <c r="M1562" i="3"/>
  <c r="M1587" i="3"/>
  <c r="N1587" i="3"/>
  <c r="T1587" i="3" s="1"/>
  <c r="N637" i="3"/>
  <c r="T637" i="3" s="1"/>
  <c r="M637" i="3"/>
  <c r="M1655" i="3"/>
  <c r="N1655" i="3"/>
  <c r="T1655" i="3" s="1"/>
  <c r="M348" i="3"/>
  <c r="N348" i="3"/>
  <c r="T348" i="3" s="1"/>
  <c r="N281" i="3"/>
  <c r="T281" i="3" s="1"/>
  <c r="M281" i="3"/>
  <c r="N1977" i="3"/>
  <c r="T1977" i="3" s="1"/>
  <c r="M1977" i="3"/>
  <c r="M1052" i="3"/>
  <c r="N1052" i="3"/>
  <c r="T1052" i="3" s="1"/>
  <c r="N962" i="3"/>
  <c r="T962" i="3" s="1"/>
  <c r="M962" i="3"/>
  <c r="N1339" i="3"/>
  <c r="T1339" i="3" s="1"/>
  <c r="M1339" i="3"/>
  <c r="N1765" i="3"/>
  <c r="T1765" i="3" s="1"/>
  <c r="N621" i="3"/>
  <c r="T621" i="3" s="1"/>
  <c r="N1032" i="3"/>
  <c r="T1032" i="3" s="1"/>
  <c r="N1816" i="3"/>
  <c r="T1816" i="3" s="1"/>
  <c r="N1749" i="3"/>
  <c r="T1749" i="3" s="1"/>
  <c r="N1136" i="3"/>
  <c r="T1136" i="3" s="1"/>
  <c r="N673" i="3"/>
  <c r="T673" i="3" s="1"/>
  <c r="N1807" i="3"/>
  <c r="T1807" i="3" s="1"/>
  <c r="N1820" i="3"/>
  <c r="T1820" i="3" s="1"/>
  <c r="N839" i="3"/>
  <c r="T839" i="3" s="1"/>
  <c r="M839" i="3"/>
  <c r="N2006" i="3"/>
  <c r="T2006" i="3" s="1"/>
  <c r="M2006" i="3"/>
  <c r="N135" i="3"/>
  <c r="T135" i="3" s="1"/>
  <c r="M135" i="3"/>
  <c r="M683" i="3"/>
  <c r="N1474" i="3"/>
  <c r="T1474" i="3" s="1"/>
  <c r="M1474" i="3"/>
  <c r="M1203" i="3"/>
  <c r="N1243" i="3"/>
  <c r="T1243" i="3" s="1"/>
  <c r="M1243" i="3"/>
  <c r="M1965" i="3"/>
  <c r="N620" i="3"/>
  <c r="T620" i="3" s="1"/>
  <c r="M620" i="3"/>
  <c r="M982" i="3"/>
  <c r="N660" i="3"/>
  <c r="T660" i="3" s="1"/>
  <c r="M660" i="3"/>
  <c r="M836" i="3"/>
  <c r="N640" i="3"/>
  <c r="T640" i="3" s="1"/>
  <c r="N344" i="3"/>
  <c r="T344" i="3" s="1"/>
  <c r="N393" i="3"/>
  <c r="T393" i="3" s="1"/>
  <c r="N1652" i="3"/>
  <c r="T1652" i="3" s="1"/>
  <c r="M682" i="3"/>
  <c r="N682" i="3"/>
  <c r="T682" i="3" s="1"/>
  <c r="M1387" i="3"/>
  <c r="N1387" i="3"/>
  <c r="T1387" i="3" s="1"/>
  <c r="N1118" i="3"/>
  <c r="T1118" i="3" s="1"/>
  <c r="N405" i="3"/>
  <c r="T405" i="3" s="1"/>
  <c r="M1229" i="3"/>
  <c r="N980" i="3"/>
  <c r="T980" i="3" s="1"/>
  <c r="M2100" i="3"/>
  <c r="N1628" i="3"/>
  <c r="T1628" i="3" s="1"/>
  <c r="M707" i="3"/>
  <c r="N1437" i="3"/>
  <c r="T1437" i="3" s="1"/>
  <c r="M1061" i="3"/>
  <c r="N796" i="3"/>
  <c r="T796" i="3" s="1"/>
  <c r="M1081" i="3"/>
  <c r="N1497" i="3"/>
  <c r="T1497" i="3" s="1"/>
  <c r="M416" i="3"/>
  <c r="N183" i="3"/>
  <c r="T183" i="3" s="1"/>
  <c r="M813" i="3"/>
  <c r="N1009" i="3"/>
  <c r="T1009" i="3" s="1"/>
  <c r="N373" i="3"/>
  <c r="T373" i="3" s="1"/>
  <c r="M373" i="3"/>
  <c r="N1835" i="3"/>
  <c r="T1835" i="3" s="1"/>
  <c r="N1258" i="3"/>
  <c r="T1258" i="3" s="1"/>
  <c r="M1258" i="3"/>
  <c r="N963" i="3"/>
  <c r="T963" i="3" s="1"/>
  <c r="N1812" i="3"/>
  <c r="T1812" i="3" s="1"/>
  <c r="M1812" i="3"/>
  <c r="M1344" i="3"/>
  <c r="N1144" i="3"/>
  <c r="T1144" i="3" s="1"/>
  <c r="N467" i="3"/>
  <c r="T467" i="3" s="1"/>
  <c r="M1408" i="3"/>
  <c r="N1408" i="3"/>
  <c r="T1408" i="3" s="1"/>
  <c r="N2103" i="3"/>
  <c r="T2103" i="3" s="1"/>
  <c r="M2103" i="3"/>
  <c r="N1480" i="3"/>
  <c r="T1480" i="3" s="1"/>
  <c r="M1480" i="3"/>
  <c r="N1836" i="3"/>
  <c r="T1836" i="3" s="1"/>
  <c r="M1836" i="3"/>
  <c r="N223" i="3"/>
  <c r="T223" i="3" s="1"/>
  <c r="M223" i="3"/>
  <c r="N1194" i="3"/>
  <c r="T1194" i="3" s="1"/>
  <c r="M1194" i="3"/>
  <c r="N1232" i="3"/>
  <c r="T1232" i="3" s="1"/>
  <c r="M1232" i="3"/>
  <c r="N798" i="3"/>
  <c r="T798" i="3" s="1"/>
  <c r="M798" i="3"/>
  <c r="N1850" i="3"/>
  <c r="T1850" i="3" s="1"/>
  <c r="M1850" i="3"/>
  <c r="M1412" i="3"/>
  <c r="N1412" i="3"/>
  <c r="T1412" i="3" s="1"/>
  <c r="N1167" i="3"/>
  <c r="T1167" i="3" s="1"/>
  <c r="M1167" i="3"/>
  <c r="N530" i="3"/>
  <c r="T530" i="3" s="1"/>
  <c r="M530" i="3"/>
  <c r="N1492" i="3"/>
  <c r="T1492" i="3" s="1"/>
  <c r="M1492" i="3"/>
  <c r="N1900" i="3"/>
  <c r="T1900" i="3" s="1"/>
  <c r="M584" i="3"/>
  <c r="N391" i="3"/>
  <c r="T391" i="3" s="1"/>
  <c r="M280" i="3"/>
  <c r="N339" i="3"/>
  <c r="T339" i="3" s="1"/>
  <c r="M339" i="3"/>
  <c r="N1764" i="3"/>
  <c r="T1764" i="3" s="1"/>
  <c r="M1764" i="3"/>
  <c r="M1303" i="3"/>
  <c r="N1303" i="3"/>
  <c r="T1303" i="3" s="1"/>
  <c r="M588" i="3"/>
  <c r="M464" i="3"/>
  <c r="N464" i="3"/>
  <c r="T464" i="3" s="1"/>
  <c r="N1341" i="3"/>
  <c r="T1341" i="3" s="1"/>
  <c r="M1341" i="3"/>
  <c r="M287" i="3"/>
  <c r="N287" i="3"/>
  <c r="T287" i="3" s="1"/>
  <c r="N1810" i="3"/>
  <c r="T1810" i="3" s="1"/>
  <c r="M1810" i="3"/>
  <c r="M50" i="3"/>
  <c r="N50" i="3"/>
  <c r="T50" i="3" s="1"/>
  <c r="N1022" i="3"/>
  <c r="T1022" i="3" s="1"/>
  <c r="M1022" i="3"/>
  <c r="N1847" i="3"/>
  <c r="T1847" i="3" s="1"/>
  <c r="M1847" i="3"/>
  <c r="M2039" i="3"/>
  <c r="N2039" i="3"/>
  <c r="T2039" i="3" s="1"/>
  <c r="M150" i="3"/>
  <c r="N150" i="3"/>
  <c r="T150" i="3" s="1"/>
  <c r="N1311" i="3"/>
  <c r="T1311" i="3" s="1"/>
  <c r="M1311" i="3"/>
  <c r="N1030" i="3"/>
  <c r="T1030" i="3" s="1"/>
  <c r="M1030" i="3"/>
  <c r="N251" i="3"/>
  <c r="T251" i="3" s="1"/>
  <c r="M251" i="3"/>
  <c r="N1025" i="3"/>
  <c r="T1025" i="3" s="1"/>
  <c r="M1025" i="3"/>
  <c r="M1528" i="3"/>
  <c r="M465" i="3"/>
  <c r="N465" i="3"/>
  <c r="T465" i="3" s="1"/>
  <c r="M2107" i="3"/>
  <c r="N2107" i="3"/>
  <c r="T2107" i="3" s="1"/>
  <c r="M1930" i="3"/>
  <c r="N1930" i="3"/>
  <c r="T1930" i="3" s="1"/>
  <c r="M163" i="3"/>
  <c r="N163" i="3"/>
  <c r="T163" i="3" s="1"/>
  <c r="M700" i="3"/>
  <c r="N700" i="3"/>
  <c r="T700" i="3" s="1"/>
  <c r="M556" i="3"/>
  <c r="N556" i="3"/>
  <c r="T556" i="3" s="1"/>
  <c r="M1846" i="3"/>
  <c r="M869" i="3"/>
  <c r="N869" i="3"/>
  <c r="T869" i="3" s="1"/>
  <c r="M1221" i="3"/>
  <c r="N1221" i="3"/>
  <c r="T1221" i="3" s="1"/>
  <c r="N535" i="3"/>
  <c r="T535" i="3" s="1"/>
  <c r="M535" i="3"/>
  <c r="M32" i="3"/>
  <c r="N32" i="3"/>
  <c r="T32" i="3" s="1"/>
  <c r="N1902" i="3"/>
  <c r="T1902" i="3" s="1"/>
  <c r="M1902" i="3"/>
  <c r="M57" i="3"/>
  <c r="N57" i="3"/>
  <c r="T57" i="3" s="1"/>
  <c r="M277" i="3"/>
  <c r="N277" i="3"/>
  <c r="T277" i="3" s="1"/>
  <c r="N631" i="3"/>
  <c r="T631" i="3" s="1"/>
  <c r="N2028" i="3"/>
  <c r="T2028" i="3" s="1"/>
  <c r="N1349" i="3"/>
  <c r="T1349" i="3" s="1"/>
  <c r="M1349" i="3"/>
  <c r="N1933" i="3"/>
  <c r="T1933" i="3" s="1"/>
  <c r="N608" i="3"/>
  <c r="T608" i="3" s="1"/>
  <c r="M1899" i="3"/>
  <c r="M1187" i="3"/>
  <c r="M51" i="3"/>
  <c r="N1310" i="3"/>
  <c r="T1310" i="3" s="1"/>
  <c r="M1310" i="3"/>
  <c r="M941" i="3"/>
  <c r="N941" i="3"/>
  <c r="T941" i="3" s="1"/>
  <c r="M134" i="3"/>
  <c r="M1045" i="3"/>
  <c r="N1045" i="3"/>
  <c r="T1045" i="3" s="1"/>
  <c r="N1957" i="3"/>
  <c r="T1957" i="3" s="1"/>
  <c r="M1957" i="3"/>
  <c r="M1244" i="3"/>
  <c r="M340" i="3"/>
  <c r="N340" i="3"/>
  <c r="T340" i="3" s="1"/>
  <c r="N1163" i="3"/>
  <c r="T1163" i="3" s="1"/>
  <c r="M1163" i="3"/>
  <c r="N1257" i="3"/>
  <c r="T1257" i="3" s="1"/>
  <c r="N2000" i="3"/>
  <c r="T2000" i="3" s="1"/>
  <c r="M342" i="3"/>
  <c r="N275" i="3"/>
  <c r="T275" i="3" s="1"/>
  <c r="M275" i="3"/>
  <c r="N1988" i="3"/>
  <c r="T1988" i="3" s="1"/>
  <c r="N1370" i="3"/>
  <c r="T1370" i="3" s="1"/>
  <c r="M567" i="3"/>
  <c r="N567" i="3"/>
  <c r="T567" i="3" s="1"/>
  <c r="M1067" i="3"/>
  <c r="M496" i="3"/>
  <c r="N496" i="3"/>
  <c r="T496" i="3" s="1"/>
  <c r="N790" i="3"/>
  <c r="T790" i="3" s="1"/>
  <c r="M790" i="3"/>
  <c r="M832" i="3"/>
  <c r="N832" i="3"/>
  <c r="T832" i="3" s="1"/>
  <c r="N2066" i="3"/>
  <c r="T2066" i="3" s="1"/>
  <c r="M2066" i="3"/>
  <c r="M1189" i="3"/>
  <c r="N1189" i="3"/>
  <c r="T1189" i="3" s="1"/>
  <c r="N874" i="3"/>
  <c r="T874" i="3" s="1"/>
  <c r="N1308" i="3"/>
  <c r="T1308" i="3" s="1"/>
  <c r="N1802" i="3"/>
  <c r="T1802" i="3" s="1"/>
  <c r="N1803" i="3"/>
  <c r="T1803" i="3" s="1"/>
  <c r="N779" i="3"/>
  <c r="T779" i="3" s="1"/>
  <c r="N659" i="3"/>
  <c r="T659" i="3" s="1"/>
  <c r="N1776" i="3"/>
  <c r="T1776" i="3" s="1"/>
  <c r="M1592" i="3"/>
  <c r="N2091" i="3"/>
  <c r="T2091" i="3" s="1"/>
  <c r="M1671" i="3"/>
  <c r="N1147" i="3"/>
  <c r="T1147" i="3" s="1"/>
  <c r="N381" i="3"/>
  <c r="T381" i="3" s="1"/>
  <c r="M379" i="3"/>
  <c r="M468" i="3"/>
  <c r="N468" i="3"/>
  <c r="T468" i="3" s="1"/>
  <c r="N1316" i="3"/>
  <c r="T1316" i="3" s="1"/>
  <c r="N605" i="3"/>
  <c r="T605" i="3" s="1"/>
  <c r="N594" i="3"/>
  <c r="T594" i="3" s="1"/>
  <c r="M1411" i="3"/>
  <c r="N1411" i="3"/>
  <c r="T1411" i="3" s="1"/>
  <c r="N785" i="3"/>
  <c r="T785" i="3" s="1"/>
  <c r="M1183" i="3"/>
  <c r="M1741" i="3"/>
  <c r="N1741" i="3"/>
  <c r="T1741" i="3" s="1"/>
  <c r="M639" i="3"/>
  <c r="M272" i="3"/>
  <c r="N272" i="3"/>
  <c r="T272" i="3" s="1"/>
  <c r="N1452" i="3"/>
  <c r="T1452" i="3" s="1"/>
  <c r="M1452" i="3"/>
  <c r="N543" i="3"/>
  <c r="T543" i="3" s="1"/>
  <c r="M543" i="3"/>
  <c r="M1744" i="3"/>
  <c r="N1744" i="3"/>
  <c r="T1744" i="3" s="1"/>
  <c r="M1348" i="3"/>
  <c r="N1348" i="3"/>
  <c r="T1348" i="3" s="1"/>
  <c r="M1691" i="3"/>
  <c r="N1691" i="3"/>
  <c r="T1691" i="3" s="1"/>
  <c r="M1687" i="3"/>
  <c r="N1687" i="3"/>
  <c r="T1687" i="3" s="1"/>
  <c r="M58" i="3"/>
  <c r="N58" i="3"/>
  <c r="T58" i="3" s="1"/>
  <c r="M1112" i="3"/>
  <c r="N1112" i="3"/>
  <c r="T1112" i="3" s="1"/>
  <c r="M434" i="3"/>
  <c r="M1976" i="3"/>
  <c r="N1976" i="3"/>
  <c r="T1976" i="3" s="1"/>
  <c r="N934" i="3"/>
  <c r="T934" i="3" s="1"/>
  <c r="N751" i="3"/>
  <c r="T751" i="3" s="1"/>
  <c r="M77" i="3"/>
  <c r="N1677" i="3"/>
  <c r="T1677" i="3" s="1"/>
  <c r="M1941" i="3"/>
  <c r="N1941" i="3"/>
  <c r="T1941" i="3" s="1"/>
  <c r="M738" i="3"/>
  <c r="N718" i="3"/>
  <c r="T718" i="3" s="1"/>
  <c r="M108" i="3"/>
  <c r="N108" i="3"/>
  <c r="T108" i="3" s="1"/>
  <c r="M165" i="3"/>
  <c r="N165" i="3"/>
  <c r="T165" i="3" s="1"/>
  <c r="M1086" i="3"/>
  <c r="M107" i="3"/>
  <c r="N107" i="3"/>
  <c r="T107" i="3" s="1"/>
  <c r="M1210" i="3"/>
  <c r="M907" i="3"/>
  <c r="N907" i="3"/>
  <c r="T907" i="3" s="1"/>
  <c r="N97" i="3"/>
  <c r="T97" i="3" s="1"/>
  <c r="N2058" i="3"/>
  <c r="T2058" i="3" s="1"/>
  <c r="N1951" i="3"/>
  <c r="T1951" i="3" s="1"/>
  <c r="M1440" i="3"/>
  <c r="N1440" i="3"/>
  <c r="T1440" i="3" s="1"/>
  <c r="N214" i="3"/>
  <c r="T214" i="3" s="1"/>
  <c r="M1392" i="3"/>
  <c r="N1392" i="3"/>
  <c r="T1392" i="3" s="1"/>
  <c r="M235" i="3"/>
  <c r="N235" i="3"/>
  <c r="T235" i="3" s="1"/>
  <c r="M174" i="3"/>
  <c r="M2095" i="3"/>
  <c r="N2095" i="3"/>
  <c r="T2095" i="3" s="1"/>
  <c r="M929" i="3"/>
  <c r="M487" i="3"/>
  <c r="N487" i="3"/>
  <c r="T487" i="3" s="1"/>
  <c r="M47" i="3"/>
  <c r="M1044" i="3"/>
  <c r="N1044" i="3"/>
  <c r="T1044" i="3" s="1"/>
  <c r="M74" i="3"/>
  <c r="N74" i="3"/>
  <c r="T74" i="3" s="1"/>
  <c r="N33" i="3"/>
  <c r="T33" i="3" s="1"/>
  <c r="M2133" i="3" l="1"/>
  <c r="R55" i="5"/>
  <c r="F34" i="4"/>
  <c r="D32" i="9" s="1"/>
  <c r="I55" i="5"/>
  <c r="Q55" i="5"/>
  <c r="J55" i="5"/>
  <c r="U55" i="5"/>
  <c r="G55" i="5"/>
  <c r="O55" i="5"/>
  <c r="P55" i="5"/>
  <c r="L55" i="5"/>
  <c r="T55" i="5"/>
  <c r="E55" i="5"/>
  <c r="M55" i="5"/>
  <c r="K55" i="5"/>
  <c r="S55" i="5"/>
  <c r="F55" i="5"/>
  <c r="H55" i="5"/>
  <c r="N55" i="5"/>
  <c r="N2125" i="3"/>
  <c r="T2126" i="3"/>
  <c r="N2098" i="3"/>
  <c r="M2123" i="3"/>
  <c r="M2122" i="3" s="1"/>
  <c r="D55" i="5" l="1"/>
  <c r="D57" i="5" s="1"/>
  <c r="E57" i="5" s="1"/>
  <c r="F57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Q57" i="5" s="1"/>
  <c r="R57" i="5" s="1"/>
  <c r="S57" i="5" s="1"/>
  <c r="T57" i="5" s="1"/>
  <c r="U57" i="5" s="1"/>
  <c r="D58" i="5"/>
  <c r="E58" i="5" s="1"/>
  <c r="F58" i="5" s="1"/>
  <c r="G58" i="5" s="1"/>
  <c r="H58" i="5" s="1"/>
  <c r="I58" i="5" s="1"/>
  <c r="J58" i="5" s="1"/>
  <c r="K58" i="5" s="1"/>
  <c r="L58" i="5" s="1"/>
  <c r="M58" i="5" s="1"/>
  <c r="N58" i="5" s="1"/>
  <c r="O58" i="5" s="1"/>
  <c r="P58" i="5" s="1"/>
  <c r="Q58" i="5" s="1"/>
  <c r="R58" i="5" s="1"/>
  <c r="S58" i="5" s="1"/>
  <c r="T58" i="5" s="1"/>
  <c r="U58" i="5" s="1"/>
  <c r="N2097" i="3"/>
  <c r="T2098" i="3"/>
  <c r="N2123" i="3"/>
  <c r="T2125" i="3"/>
  <c r="N2122" i="3" l="1"/>
  <c r="T2123" i="3"/>
  <c r="N2094" i="3"/>
  <c r="T2097" i="3"/>
  <c r="N2092" i="3" l="1"/>
  <c r="T2094" i="3"/>
  <c r="N2118" i="3"/>
  <c r="T2122" i="3"/>
  <c r="N2117" i="3" l="1"/>
  <c r="T2118" i="3"/>
  <c r="N2090" i="3"/>
  <c r="T2092" i="3"/>
  <c r="T2090" i="3" l="1"/>
  <c r="N2115" i="3"/>
  <c r="T2117" i="3"/>
  <c r="N2113" i="3" l="1"/>
  <c r="T2115" i="3"/>
  <c r="N2112" i="3" l="1"/>
  <c r="T2113" i="3"/>
  <c r="N2110" i="3" l="1"/>
  <c r="T2112" i="3"/>
  <c r="N2108" i="3" l="1"/>
  <c r="T2110" i="3"/>
  <c r="T2108" i="3" l="1"/>
  <c r="N2089" i="3"/>
  <c r="D22" i="2" s="1"/>
  <c r="N2087" i="3" l="1"/>
  <c r="T2089" i="3"/>
  <c r="N2085" i="3" l="1"/>
  <c r="T2087" i="3"/>
  <c r="N2084" i="3" l="1"/>
  <c r="T2085" i="3"/>
  <c r="N2080" i="3" l="1"/>
  <c r="T2084" i="3"/>
  <c r="N2079" i="3" l="1"/>
  <c r="T2080" i="3"/>
  <c r="N2077" i="3" l="1"/>
  <c r="T2079" i="3"/>
  <c r="N2075" i="3" l="1"/>
  <c r="T2077" i="3"/>
  <c r="N2074" i="3" l="1"/>
  <c r="T2075" i="3"/>
  <c r="N2072" i="3" l="1"/>
  <c r="T2074" i="3"/>
  <c r="N2070" i="3" l="1"/>
  <c r="T2072" i="3"/>
  <c r="N2060" i="3" l="1"/>
  <c r="T2070" i="3"/>
  <c r="N2059" i="3" l="1"/>
  <c r="T2060" i="3"/>
  <c r="N2056" i="3" l="1"/>
  <c r="T2059" i="3"/>
  <c r="N2054" i="3" l="1"/>
  <c r="T2056" i="3"/>
  <c r="N2052" i="3" l="1"/>
  <c r="T2054" i="3"/>
  <c r="N2051" i="3" l="1"/>
  <c r="D21" i="2" s="1"/>
  <c r="T2052" i="3"/>
  <c r="N2044" i="3" l="1"/>
  <c r="T2051" i="3"/>
  <c r="N2042" i="3" l="1"/>
  <c r="T2044" i="3"/>
  <c r="N2040" i="3" l="1"/>
  <c r="T2042" i="3"/>
  <c r="N2037" i="3" l="1"/>
  <c r="T2040" i="3"/>
  <c r="N2035" i="3" l="1"/>
  <c r="T2037" i="3"/>
  <c r="N2034" i="3" l="1"/>
  <c r="T2035" i="3"/>
  <c r="N2029" i="3" l="1"/>
  <c r="T2034" i="3"/>
  <c r="N2026" i="3" l="1"/>
  <c r="T2029" i="3"/>
  <c r="N2024" i="3" l="1"/>
  <c r="T2026" i="3"/>
  <c r="N2022" i="3" l="1"/>
  <c r="T2024" i="3"/>
  <c r="N2020" i="3" l="1"/>
  <c r="T2022" i="3"/>
  <c r="N2016" i="3" l="1"/>
  <c r="T2020" i="3"/>
  <c r="N1993" i="3" l="1"/>
  <c r="T2016" i="3"/>
  <c r="N1991" i="3" l="1"/>
  <c r="T1993" i="3"/>
  <c r="N1985" i="3" l="1"/>
  <c r="T1991" i="3"/>
  <c r="N1979" i="3" l="1"/>
  <c r="T1985" i="3"/>
  <c r="N1973" i="3" l="1"/>
  <c r="T1979" i="3"/>
  <c r="N1967" i="3" l="1"/>
  <c r="T1973" i="3"/>
  <c r="N1960" i="3" l="1"/>
  <c r="T1967" i="3"/>
  <c r="N1950" i="3" l="1"/>
  <c r="T1960" i="3"/>
  <c r="N1949" i="3" l="1"/>
  <c r="T1950" i="3"/>
  <c r="N1947" i="3" l="1"/>
  <c r="T1949" i="3"/>
  <c r="N1940" i="3" l="1"/>
  <c r="T1947" i="3"/>
  <c r="N1936" i="3" l="1"/>
  <c r="T1940" i="3"/>
  <c r="N1935" i="3" l="1"/>
  <c r="T1936" i="3"/>
  <c r="N1929" i="3" l="1"/>
  <c r="T1935" i="3"/>
  <c r="N1926" i="3" l="1"/>
  <c r="T1929" i="3"/>
  <c r="N1923" i="3" l="1"/>
  <c r="T1926" i="3"/>
  <c r="N1922" i="3" l="1"/>
  <c r="T1923" i="3"/>
  <c r="N1920" i="3" l="1"/>
  <c r="T1922" i="3"/>
  <c r="N1918" i="3" l="1"/>
  <c r="T1920" i="3"/>
  <c r="N1917" i="3" l="1"/>
  <c r="D20" i="2" s="1"/>
  <c r="T1918" i="3"/>
  <c r="N1913" i="3" l="1"/>
  <c r="T1917" i="3"/>
  <c r="N1911" i="3" l="1"/>
  <c r="T1913" i="3"/>
  <c r="N1909" i="3" l="1"/>
  <c r="T1911" i="3"/>
  <c r="N1907" i="3" l="1"/>
  <c r="T1909" i="3"/>
  <c r="N1904" i="3" l="1"/>
  <c r="T1907" i="3"/>
  <c r="N1901" i="3" l="1"/>
  <c r="T1904" i="3"/>
  <c r="N1898" i="3" l="1"/>
  <c r="T1901" i="3"/>
  <c r="N1897" i="3" l="1"/>
  <c r="T1898" i="3"/>
  <c r="N1894" i="3" l="1"/>
  <c r="T1897" i="3"/>
  <c r="N1888" i="3" l="1"/>
  <c r="T1894" i="3"/>
  <c r="N1885" i="3" l="1"/>
  <c r="T1888" i="3"/>
  <c r="N1880" i="3" l="1"/>
  <c r="T1885" i="3"/>
  <c r="N1878" i="3" l="1"/>
  <c r="T1880" i="3"/>
  <c r="N1873" i="3" l="1"/>
  <c r="T1878" i="3"/>
  <c r="N1869" i="3" l="1"/>
  <c r="T1873" i="3"/>
  <c r="N1867" i="3" l="1"/>
  <c r="T1869" i="3"/>
  <c r="N1864" i="3" l="1"/>
  <c r="T1867" i="3"/>
  <c r="N1860" i="3" l="1"/>
  <c r="T1864" i="3"/>
  <c r="N1857" i="3" l="1"/>
  <c r="T1860" i="3"/>
  <c r="N1853" i="3" l="1"/>
  <c r="T1857" i="3"/>
  <c r="N1851" i="3" l="1"/>
  <c r="T1853" i="3"/>
  <c r="N1848" i="3" l="1"/>
  <c r="T1851" i="3"/>
  <c r="N1844" i="3" l="1"/>
  <c r="T1848" i="3"/>
  <c r="N1841" i="3" l="1"/>
  <c r="T1844" i="3"/>
  <c r="N1834" i="3" l="1"/>
  <c r="T1841" i="3"/>
  <c r="N1831" i="3" l="1"/>
  <c r="T1834" i="3"/>
  <c r="N1825" i="3" l="1"/>
  <c r="T1831" i="3"/>
  <c r="N1824" i="3" l="1"/>
  <c r="T1825" i="3"/>
  <c r="N1821" i="3" l="1"/>
  <c r="T1824" i="3"/>
  <c r="N1815" i="3" l="1"/>
  <c r="T1821" i="3"/>
  <c r="N1808" i="3" l="1"/>
  <c r="T1815" i="3"/>
  <c r="N1805" i="3" l="1"/>
  <c r="T1808" i="3"/>
  <c r="N1800" i="3" l="1"/>
  <c r="T1805" i="3"/>
  <c r="N1797" i="3" l="1"/>
  <c r="T1800" i="3"/>
  <c r="N1792" i="3" l="1"/>
  <c r="T1797" i="3"/>
  <c r="N1791" i="3" l="1"/>
  <c r="T1792" i="3"/>
  <c r="N1787" i="3" l="1"/>
  <c r="T1791" i="3"/>
  <c r="N1783" i="3" l="1"/>
  <c r="T1787" i="3"/>
  <c r="N1774" i="3" l="1"/>
  <c r="T1783" i="3"/>
  <c r="N1759" i="3" l="1"/>
  <c r="T1774" i="3"/>
  <c r="N1758" i="3" l="1"/>
  <c r="T1759" i="3"/>
  <c r="N1757" i="3" l="1"/>
  <c r="T1758" i="3"/>
  <c r="N1725" i="3" l="1"/>
  <c r="T1757" i="3"/>
  <c r="N1723" i="3" l="1"/>
  <c r="T1725" i="3"/>
  <c r="N1721" i="3" l="1"/>
  <c r="T1723" i="3"/>
  <c r="N1719" i="3" l="1"/>
  <c r="T1721" i="3"/>
  <c r="N1712" i="3" l="1"/>
  <c r="T1719" i="3"/>
  <c r="N1706" i="3" l="1"/>
  <c r="T1712" i="3"/>
  <c r="N1696" i="3" l="1"/>
  <c r="T1706" i="3"/>
  <c r="N1695" i="3" l="1"/>
  <c r="T1696" i="3"/>
  <c r="N1693" i="3" l="1"/>
  <c r="T1695" i="3"/>
  <c r="N1686" i="3" l="1"/>
  <c r="T1693" i="3"/>
  <c r="N1682" i="3" l="1"/>
  <c r="T1686" i="3"/>
  <c r="N1681" i="3" l="1"/>
  <c r="T1682" i="3"/>
  <c r="N1678" i="3" l="1"/>
  <c r="T1681" i="3"/>
  <c r="N1675" i="3" l="1"/>
  <c r="T1678" i="3"/>
  <c r="N1674" i="3" l="1"/>
  <c r="T1675" i="3"/>
  <c r="N1672" i="3" l="1"/>
  <c r="T1674" i="3"/>
  <c r="N1670" i="3" l="1"/>
  <c r="T1672" i="3"/>
  <c r="N1669" i="3" l="1"/>
  <c r="D19" i="2" s="1"/>
  <c r="T1670" i="3"/>
  <c r="N1664" i="3" l="1"/>
  <c r="T1669" i="3"/>
  <c r="N1662" i="3" l="1"/>
  <c r="T1664" i="3"/>
  <c r="N1660" i="3" l="1"/>
  <c r="T1662" i="3"/>
  <c r="N1658" i="3" l="1"/>
  <c r="T1660" i="3"/>
  <c r="N1656" i="3" l="1"/>
  <c r="T1658" i="3"/>
  <c r="N1653" i="3" l="1"/>
  <c r="T1656" i="3"/>
  <c r="N1650" i="3" l="1"/>
  <c r="T1653" i="3"/>
  <c r="N1648" i="3" l="1"/>
  <c r="T1650" i="3"/>
  <c r="N1647" i="3" l="1"/>
  <c r="T1648" i="3"/>
  <c r="N1643" i="3" l="1"/>
  <c r="T1647" i="3"/>
  <c r="N1640" i="3" l="1"/>
  <c r="T1643" i="3"/>
  <c r="N1636" i="3" l="1"/>
  <c r="T1640" i="3"/>
  <c r="N1635" i="3" l="1"/>
  <c r="T1636" i="3"/>
  <c r="N1632" i="3" l="1"/>
  <c r="T1635" i="3"/>
  <c r="N1627" i="3" l="1"/>
  <c r="T1632" i="3"/>
  <c r="N1625" i="3" l="1"/>
  <c r="T1627" i="3"/>
  <c r="N1618" i="3" l="1"/>
  <c r="T1625" i="3"/>
  <c r="N1614" i="3" l="1"/>
  <c r="T1618" i="3"/>
  <c r="N1613" i="3" l="1"/>
  <c r="T1614" i="3"/>
  <c r="N1611" i="3" l="1"/>
  <c r="T1613" i="3"/>
  <c r="N1608" i="3" l="1"/>
  <c r="T1611" i="3"/>
  <c r="N1604" i="3" l="1"/>
  <c r="T1608" i="3"/>
  <c r="N1600" i="3" l="1"/>
  <c r="T1604" i="3"/>
  <c r="N1596" i="3" l="1"/>
  <c r="T1600" i="3"/>
  <c r="N1594" i="3" l="1"/>
  <c r="T1596" i="3"/>
  <c r="N1591" i="3" l="1"/>
  <c r="T1594" i="3"/>
  <c r="N1586" i="3" l="1"/>
  <c r="T1591" i="3"/>
  <c r="N1583" i="3" l="1"/>
  <c r="T1586" i="3"/>
  <c r="N1577" i="3" l="1"/>
  <c r="T1583" i="3"/>
  <c r="N1576" i="3" l="1"/>
  <c r="T1577" i="3"/>
  <c r="N1572" i="3" l="1"/>
  <c r="T1576" i="3"/>
  <c r="N1569" i="3" l="1"/>
  <c r="T1572" i="3"/>
  <c r="N1564" i="3" l="1"/>
  <c r="T1569" i="3"/>
  <c r="N1557" i="3" l="1"/>
  <c r="T1564" i="3"/>
  <c r="N1555" i="3" l="1"/>
  <c r="T1557" i="3"/>
  <c r="N1551" i="3" l="1"/>
  <c r="T1555" i="3"/>
  <c r="N1547" i="3" l="1"/>
  <c r="T1551" i="3"/>
  <c r="N1546" i="3" l="1"/>
  <c r="T1547" i="3"/>
  <c r="N1542" i="3" l="1"/>
  <c r="T1546" i="3"/>
  <c r="N1536" i="3" l="1"/>
  <c r="T1542" i="3"/>
  <c r="N1532" i="3" l="1"/>
  <c r="T1536" i="3"/>
  <c r="N1526" i="3" l="1"/>
  <c r="T1532" i="3"/>
  <c r="N1518" i="3" l="1"/>
  <c r="T1526" i="3"/>
  <c r="N1510" i="3" l="1"/>
  <c r="T1518" i="3"/>
  <c r="N1509" i="3" l="1"/>
  <c r="T1510" i="3"/>
  <c r="N1508" i="3" l="1"/>
  <c r="T1509" i="3"/>
  <c r="N1490" i="3" l="1"/>
  <c r="T1508" i="3"/>
  <c r="N1488" i="3" l="1"/>
  <c r="T1490" i="3"/>
  <c r="N1486" i="3" l="1"/>
  <c r="T1488" i="3"/>
  <c r="N1483" i="3" l="1"/>
  <c r="T1486" i="3"/>
  <c r="N1476" i="3" l="1"/>
  <c r="T1483" i="3"/>
  <c r="N1469" i="3" l="1"/>
  <c r="T1476" i="3"/>
  <c r="N1463" i="3" l="1"/>
  <c r="T1469" i="3"/>
  <c r="N1451" i="3" l="1"/>
  <c r="T1463" i="3"/>
  <c r="N1450" i="3" l="1"/>
  <c r="T1451" i="3"/>
  <c r="N1448" i="3" l="1"/>
  <c r="T1450" i="3"/>
  <c r="N1439" i="3" l="1"/>
  <c r="T1448" i="3"/>
  <c r="N1435" i="3" l="1"/>
  <c r="T1439" i="3"/>
  <c r="N1434" i="3" l="1"/>
  <c r="T1435" i="3"/>
  <c r="N1431" i="3" l="1"/>
  <c r="T1434" i="3"/>
  <c r="N1429" i="3" l="1"/>
  <c r="T1431" i="3"/>
  <c r="N1427" i="3" l="1"/>
  <c r="T1429" i="3"/>
  <c r="N1426" i="3" l="1"/>
  <c r="D18" i="2" s="1"/>
  <c r="E18" i="2" s="1"/>
  <c r="T1427" i="3"/>
  <c r="N1422" i="3" l="1"/>
  <c r="T1426" i="3"/>
  <c r="N1420" i="3" l="1"/>
  <c r="T1422" i="3"/>
  <c r="N1418" i="3" l="1"/>
  <c r="T1420" i="3"/>
  <c r="N1416" i="3" l="1"/>
  <c r="T1418" i="3"/>
  <c r="N1413" i="3" l="1"/>
  <c r="T1416" i="3"/>
  <c r="N1410" i="3" l="1"/>
  <c r="T1413" i="3"/>
  <c r="N1407" i="3" l="1"/>
  <c r="T1410" i="3"/>
  <c r="N1406" i="3" l="1"/>
  <c r="T1407" i="3"/>
  <c r="N1404" i="3" l="1"/>
  <c r="T1406" i="3"/>
  <c r="N1401" i="3" l="1"/>
  <c r="T1404" i="3"/>
  <c r="N1395" i="3" l="1"/>
  <c r="T1401" i="3"/>
  <c r="N1390" i="3" l="1"/>
  <c r="T1395" i="3"/>
  <c r="N1385" i="3" l="1"/>
  <c r="T1390" i="3"/>
  <c r="N1383" i="3" l="1"/>
  <c r="T1385" i="3"/>
  <c r="N1377" i="3" l="1"/>
  <c r="T1383" i="3"/>
  <c r="N1373" i="3" l="1"/>
  <c r="T1377" i="3"/>
  <c r="N1371" i="3" l="1"/>
  <c r="T1373" i="3"/>
  <c r="N1367" i="3" l="1"/>
  <c r="T1371" i="3"/>
  <c r="N1364" i="3" l="1"/>
  <c r="T1367" i="3"/>
  <c r="N1361" i="3" l="1"/>
  <c r="T1364" i="3"/>
  <c r="N1357" i="3" l="1"/>
  <c r="T1361" i="3"/>
  <c r="N1355" i="3" l="1"/>
  <c r="T1357" i="3"/>
  <c r="N1352" i="3" l="1"/>
  <c r="T1355" i="3"/>
  <c r="N1347" i="3" l="1"/>
  <c r="T1352" i="3"/>
  <c r="N1343" i="3" l="1"/>
  <c r="T1347" i="3"/>
  <c r="N1338" i="3" l="1"/>
  <c r="T1343" i="3"/>
  <c r="N1336" i="3" l="1"/>
  <c r="T1338" i="3"/>
  <c r="N1334" i="3" l="1"/>
  <c r="T1336" i="3"/>
  <c r="N1333" i="3" l="1"/>
  <c r="T1334" i="3"/>
  <c r="N1330" i="3" l="1"/>
  <c r="T1333" i="3"/>
  <c r="N1325" i="3" l="1"/>
  <c r="T1330" i="3"/>
  <c r="N1319" i="3" l="1"/>
  <c r="T1325" i="3"/>
  <c r="N1315" i="3" l="1"/>
  <c r="T1319" i="3"/>
  <c r="N1313" i="3" l="1"/>
  <c r="T1315" i="3"/>
  <c r="N1309" i="3" l="1"/>
  <c r="T1313" i="3"/>
  <c r="N1306" i="3" l="1"/>
  <c r="T1309" i="3"/>
  <c r="N1302" i="3" l="1"/>
  <c r="T1306" i="3"/>
  <c r="N1301" i="3" l="1"/>
  <c r="T1302" i="3"/>
  <c r="N1298" i="3" l="1"/>
  <c r="T1301" i="3"/>
  <c r="N1289" i="3" l="1"/>
  <c r="T1298" i="3"/>
  <c r="N1275" i="3" l="1"/>
  <c r="T1289" i="3"/>
  <c r="N1274" i="3" l="1"/>
  <c r="T1275" i="3"/>
  <c r="N1273" i="3" l="1"/>
  <c r="T1274" i="3"/>
  <c r="N1242" i="3" l="1"/>
  <c r="T1273" i="3"/>
  <c r="N1240" i="3" l="1"/>
  <c r="T1242" i="3"/>
  <c r="N1238" i="3" l="1"/>
  <c r="T1240" i="3"/>
  <c r="N1236" i="3" l="1"/>
  <c r="T1238" i="3"/>
  <c r="N1234" i="3" l="1"/>
  <c r="T1236" i="3"/>
  <c r="N1225" i="3" l="1"/>
  <c r="T1234" i="3"/>
  <c r="N1218" i="3" l="1"/>
  <c r="T1225" i="3"/>
  <c r="N1208" i="3" l="1"/>
  <c r="T1218" i="3"/>
  <c r="N1207" i="3" l="1"/>
  <c r="T1208" i="3"/>
  <c r="N1205" i="3" l="1"/>
  <c r="T1207" i="3"/>
  <c r="N1196" i="3" l="1"/>
  <c r="T1205" i="3"/>
  <c r="N1192" i="3" l="1"/>
  <c r="T1196" i="3"/>
  <c r="N1191" i="3" l="1"/>
  <c r="T1192" i="3"/>
  <c r="N1188" i="3" l="1"/>
  <c r="T1191" i="3"/>
  <c r="N1182" i="3" l="1"/>
  <c r="T1188" i="3"/>
  <c r="N1181" i="3" l="1"/>
  <c r="T1182" i="3"/>
  <c r="N1179" i="3" l="1"/>
  <c r="T1181" i="3"/>
  <c r="N1177" i="3" l="1"/>
  <c r="T1179" i="3"/>
  <c r="N1176" i="3" l="1"/>
  <c r="D17" i="2" s="1"/>
  <c r="T1177" i="3"/>
  <c r="N1174" i="3" l="1"/>
  <c r="T1176" i="3"/>
  <c r="N1172" i="3" l="1"/>
  <c r="T1174" i="3"/>
  <c r="N1170" i="3" l="1"/>
  <c r="T1172" i="3"/>
  <c r="N1168" i="3" l="1"/>
  <c r="T1170" i="3"/>
  <c r="N1165" i="3" l="1"/>
  <c r="T1168" i="3"/>
  <c r="N1162" i="3" l="1"/>
  <c r="T1165" i="3"/>
  <c r="N1159" i="3" l="1"/>
  <c r="T1162" i="3"/>
  <c r="N1158" i="3" l="1"/>
  <c r="T1159" i="3"/>
  <c r="N1156" i="3" l="1"/>
  <c r="T1158" i="3"/>
  <c r="N1150" i="3" l="1"/>
  <c r="T1156" i="3"/>
  <c r="N1146" i="3" l="1"/>
  <c r="T1150" i="3"/>
  <c r="N1143" i="3" l="1"/>
  <c r="T1146" i="3"/>
  <c r="N1141" i="3" l="1"/>
  <c r="T1143" i="3"/>
  <c r="N1137" i="3" l="1"/>
  <c r="T1141" i="3"/>
  <c r="N1133" i="3" l="1"/>
  <c r="T1137" i="3"/>
  <c r="N1131" i="3" l="1"/>
  <c r="T1133" i="3"/>
  <c r="N1129" i="3" l="1"/>
  <c r="T1131" i="3"/>
  <c r="N1127" i="3" l="1"/>
  <c r="T1129" i="3"/>
  <c r="N1098" i="3" l="1"/>
  <c r="T1127" i="3"/>
  <c r="N1096" i="3" l="1"/>
  <c r="T1098" i="3"/>
  <c r="N1094" i="3" l="1"/>
  <c r="T1096" i="3"/>
  <c r="N1092" i="3" l="1"/>
  <c r="T1094" i="3"/>
  <c r="N1083" i="3" l="1"/>
  <c r="T1092" i="3"/>
  <c r="N1076" i="3" l="1"/>
  <c r="T1083" i="3"/>
  <c r="N1066" i="3" l="1"/>
  <c r="T1076" i="3"/>
  <c r="N1065" i="3" l="1"/>
  <c r="T1066" i="3"/>
  <c r="N1063" i="3" l="1"/>
  <c r="T1065" i="3"/>
  <c r="N1054" i="3" l="1"/>
  <c r="T1063" i="3"/>
  <c r="N1050" i="3" l="1"/>
  <c r="T1054" i="3"/>
  <c r="N1049" i="3" l="1"/>
  <c r="T1050" i="3"/>
  <c r="N1046" i="3" l="1"/>
  <c r="T1049" i="3"/>
  <c r="N1043" i="3" l="1"/>
  <c r="T1046" i="3"/>
  <c r="N1042" i="3" l="1"/>
  <c r="T1043" i="3"/>
  <c r="N1040" i="3" l="1"/>
  <c r="T1042" i="3"/>
  <c r="N1038" i="3" l="1"/>
  <c r="T1040" i="3"/>
  <c r="N1037" i="3" l="1"/>
  <c r="D16" i="2" s="1"/>
  <c r="T1038" i="3"/>
  <c r="N1035" i="3" l="1"/>
  <c r="T1037" i="3"/>
  <c r="N1033" i="3" l="1"/>
  <c r="T1035" i="3"/>
  <c r="N1031" i="3" l="1"/>
  <c r="T1033" i="3"/>
  <c r="N1029" i="3" l="1"/>
  <c r="T1031" i="3"/>
  <c r="N1026" i="3" l="1"/>
  <c r="T1029" i="3"/>
  <c r="N1023" i="3" l="1"/>
  <c r="T1026" i="3"/>
  <c r="N1020" i="3" l="1"/>
  <c r="T1023" i="3"/>
  <c r="N1019" i="3" l="1"/>
  <c r="T1020" i="3"/>
  <c r="N1017" i="3" l="1"/>
  <c r="T1019" i="3"/>
  <c r="N1011" i="3" l="1"/>
  <c r="T1017" i="3"/>
  <c r="N1007" i="3" l="1"/>
  <c r="T1011" i="3"/>
  <c r="N1004" i="3" l="1"/>
  <c r="T1007" i="3"/>
  <c r="N1002" i="3" l="1"/>
  <c r="T1004" i="3"/>
  <c r="N998" i="3" l="1"/>
  <c r="T1002" i="3"/>
  <c r="N994" i="3" l="1"/>
  <c r="T998" i="3"/>
  <c r="N992" i="3" l="1"/>
  <c r="T994" i="3"/>
  <c r="N990" i="3" l="1"/>
  <c r="T992" i="3"/>
  <c r="N988" i="3" l="1"/>
  <c r="T990" i="3"/>
  <c r="N959" i="3" l="1"/>
  <c r="T988" i="3"/>
  <c r="N957" i="3" l="1"/>
  <c r="T959" i="3"/>
  <c r="N955" i="3" l="1"/>
  <c r="T957" i="3"/>
  <c r="N953" i="3" l="1"/>
  <c r="T955" i="3"/>
  <c r="N944" i="3" l="1"/>
  <c r="T953" i="3"/>
  <c r="N938" i="3" l="1"/>
  <c r="T944" i="3"/>
  <c r="N928" i="3" l="1"/>
  <c r="T938" i="3"/>
  <c r="N927" i="3" l="1"/>
  <c r="T928" i="3"/>
  <c r="N925" i="3" l="1"/>
  <c r="T927" i="3"/>
  <c r="N917" i="3" l="1"/>
  <c r="T925" i="3"/>
  <c r="N913" i="3" l="1"/>
  <c r="T917" i="3"/>
  <c r="N912" i="3" l="1"/>
  <c r="T913" i="3"/>
  <c r="N909" i="3" l="1"/>
  <c r="T912" i="3"/>
  <c r="N906" i="3" l="1"/>
  <c r="T909" i="3"/>
  <c r="N905" i="3" l="1"/>
  <c r="T906" i="3"/>
  <c r="N903" i="3" l="1"/>
  <c r="T905" i="3"/>
  <c r="N901" i="3" l="1"/>
  <c r="T903" i="3"/>
  <c r="N900" i="3" l="1"/>
  <c r="D15" i="2" s="1"/>
  <c r="T901" i="3"/>
  <c r="N896" i="3" l="1"/>
  <c r="T900" i="3"/>
  <c r="N886" i="3" l="1"/>
  <c r="T896" i="3"/>
  <c r="N881" i="3" l="1"/>
  <c r="T886" i="3"/>
  <c r="N875" i="3" l="1"/>
  <c r="T881" i="3"/>
  <c r="N872" i="3" l="1"/>
  <c r="T875" i="3"/>
  <c r="N865" i="3" l="1"/>
  <c r="T872" i="3"/>
  <c r="N863" i="3" l="1"/>
  <c r="T865" i="3"/>
  <c r="N859" i="3" l="1"/>
  <c r="T863" i="3"/>
  <c r="N855" i="3" l="1"/>
  <c r="T859" i="3"/>
  <c r="N853" i="3" l="1"/>
  <c r="T855" i="3"/>
  <c r="N851" i="3" l="1"/>
  <c r="T853" i="3"/>
  <c r="N849" i="3" l="1"/>
  <c r="T851" i="3"/>
  <c r="N821" i="3" l="1"/>
  <c r="T849" i="3"/>
  <c r="N768" i="3" l="1"/>
  <c r="T821" i="3"/>
  <c r="N766" i="3" l="1"/>
  <c r="T768" i="3"/>
  <c r="N764" i="3" l="1"/>
  <c r="T766" i="3"/>
  <c r="N756" i="3" l="1"/>
  <c r="T764" i="3"/>
  <c r="N748" i="3" l="1"/>
  <c r="T756" i="3"/>
  <c r="N737" i="3" l="1"/>
  <c r="T748" i="3"/>
  <c r="N736" i="3" l="1"/>
  <c r="T737" i="3"/>
  <c r="N734" i="3" l="1"/>
  <c r="T736" i="3"/>
  <c r="N725" i="3" l="1"/>
  <c r="T734" i="3"/>
  <c r="N721" i="3" l="1"/>
  <c r="T725" i="3"/>
  <c r="N720" i="3" l="1"/>
  <c r="T721" i="3"/>
  <c r="N717" i="3" l="1"/>
  <c r="T720" i="3"/>
  <c r="N715" i="3" l="1"/>
  <c r="T717" i="3"/>
  <c r="N713" i="3" l="1"/>
  <c r="T715" i="3"/>
  <c r="N712" i="3" l="1"/>
  <c r="D14" i="2" s="1"/>
  <c r="T713" i="3"/>
  <c r="N709" i="3" l="1"/>
  <c r="T712" i="3"/>
  <c r="N698" i="3" l="1"/>
  <c r="T709" i="3"/>
  <c r="N695" i="3" l="1"/>
  <c r="T698" i="3"/>
  <c r="N689" i="3" l="1"/>
  <c r="T695" i="3"/>
  <c r="N686" i="3" l="1"/>
  <c r="T689" i="3"/>
  <c r="N681" i="3" l="1"/>
  <c r="T686" i="3"/>
  <c r="N678" i="3" l="1"/>
  <c r="T681" i="3"/>
  <c r="N674" i="3" l="1"/>
  <c r="T678" i="3"/>
  <c r="N670" i="3" l="1"/>
  <c r="T674" i="3"/>
  <c r="N668" i="3" l="1"/>
  <c r="T670" i="3"/>
  <c r="N666" i="3" l="1"/>
  <c r="T668" i="3"/>
  <c r="N663" i="3" l="1"/>
  <c r="T666" i="3"/>
  <c r="N623" i="3" l="1"/>
  <c r="T663" i="3"/>
  <c r="N581" i="3" l="1"/>
  <c r="T623" i="3"/>
  <c r="N579" i="3" l="1"/>
  <c r="T581" i="3"/>
  <c r="N577" i="3" l="1"/>
  <c r="T579" i="3"/>
  <c r="N570" i="3" l="1"/>
  <c r="T577" i="3"/>
  <c r="E14" i="2"/>
  <c r="E15" i="2"/>
  <c r="E16" i="2"/>
  <c r="E17" i="2"/>
  <c r="E19" i="2"/>
  <c r="E20" i="2"/>
  <c r="E21" i="2"/>
  <c r="E22" i="2"/>
  <c r="N564" i="3" l="1"/>
  <c r="T570" i="3"/>
  <c r="M2118" i="3"/>
  <c r="M2117" i="3"/>
  <c r="M2115" i="3"/>
  <c r="M2113" i="3"/>
  <c r="M2110" i="3"/>
  <c r="M2108" i="3"/>
  <c r="M2098" i="3"/>
  <c r="M2097" i="3" s="1"/>
  <c r="M2094" i="3"/>
  <c r="M2092" i="3"/>
  <c r="M2090" i="3"/>
  <c r="M2087" i="3"/>
  <c r="M2085" i="3"/>
  <c r="M2084" i="3" s="1"/>
  <c r="M2080" i="3"/>
  <c r="M2079" i="3" s="1"/>
  <c r="M2077" i="3"/>
  <c r="M2075" i="3"/>
  <c r="M2074" i="3" s="1"/>
  <c r="M2072" i="3"/>
  <c r="M2070" i="3"/>
  <c r="M2060" i="3"/>
  <c r="M2059" i="3" s="1"/>
  <c r="M2056" i="3"/>
  <c r="M2054" i="3"/>
  <c r="M2052" i="3"/>
  <c r="M2044" i="3"/>
  <c r="M2042" i="3"/>
  <c r="M2040" i="3"/>
  <c r="M2037" i="3"/>
  <c r="M2035" i="3"/>
  <c r="M2029" i="3"/>
  <c r="M2026" i="3"/>
  <c r="M2024" i="3"/>
  <c r="M2022" i="3"/>
  <c r="M2020" i="3"/>
  <c r="M2016" i="3"/>
  <c r="M1993" i="3"/>
  <c r="M1991" i="3"/>
  <c r="M1985" i="3"/>
  <c r="M1979" i="3"/>
  <c r="M1973" i="3"/>
  <c r="M1967" i="3"/>
  <c r="M1960" i="3"/>
  <c r="M1950" i="3"/>
  <c r="M1947" i="3"/>
  <c r="M1940" i="3"/>
  <c r="M1936" i="3"/>
  <c r="M1929" i="3"/>
  <c r="M1926" i="3"/>
  <c r="M1923" i="3"/>
  <c r="M1920" i="3"/>
  <c r="M1918" i="3"/>
  <c r="M1913" i="3"/>
  <c r="M1911" i="3"/>
  <c r="M1909" i="3"/>
  <c r="M1907" i="3"/>
  <c r="M1904" i="3"/>
  <c r="M1901" i="3"/>
  <c r="M1898" i="3"/>
  <c r="M1894" i="3"/>
  <c r="M1888" i="3"/>
  <c r="M1885" i="3"/>
  <c r="M1880" i="3"/>
  <c r="M1878" i="3"/>
  <c r="M1873" i="3"/>
  <c r="M1869" i="3"/>
  <c r="M1867" i="3"/>
  <c r="M1864" i="3"/>
  <c r="M1860" i="3"/>
  <c r="M1857" i="3"/>
  <c r="M1853" i="3"/>
  <c r="M1851" i="3"/>
  <c r="M1848" i="3"/>
  <c r="M1844" i="3"/>
  <c r="M1841" i="3"/>
  <c r="M1834" i="3"/>
  <c r="M1831" i="3"/>
  <c r="M1825" i="3"/>
  <c r="M1821" i="3"/>
  <c r="M1815" i="3"/>
  <c r="M1808" i="3"/>
  <c r="M1805" i="3"/>
  <c r="M1800" i="3"/>
  <c r="M1797" i="3"/>
  <c r="M1792" i="3"/>
  <c r="M1787" i="3"/>
  <c r="M1783" i="3"/>
  <c r="M1774" i="3"/>
  <c r="M1759" i="3"/>
  <c r="M1725" i="3"/>
  <c r="M1723" i="3"/>
  <c r="M1721" i="3"/>
  <c r="M1719" i="3"/>
  <c r="M1712" i="3"/>
  <c r="M1706" i="3"/>
  <c r="M1696" i="3"/>
  <c r="M1693" i="3"/>
  <c r="M1686" i="3"/>
  <c r="M1682" i="3"/>
  <c r="M1678" i="3"/>
  <c r="M1675" i="3"/>
  <c r="M1674" i="3" s="1"/>
  <c r="M1672" i="3"/>
  <c r="M1670" i="3"/>
  <c r="M1664" i="3"/>
  <c r="M1662" i="3"/>
  <c r="M1660" i="3"/>
  <c r="M1658" i="3"/>
  <c r="M1656" i="3"/>
  <c r="M1653" i="3"/>
  <c r="M1650" i="3"/>
  <c r="M1648" i="3"/>
  <c r="M1643" i="3"/>
  <c r="M1640" i="3"/>
  <c r="M1636" i="3"/>
  <c r="M1632" i="3"/>
  <c r="M1627" i="3"/>
  <c r="M1625" i="3"/>
  <c r="M1618" i="3"/>
  <c r="M1614" i="3"/>
  <c r="M1613" i="3" s="1"/>
  <c r="M1611" i="3"/>
  <c r="M1608" i="3"/>
  <c r="M1604" i="3"/>
  <c r="M1600" i="3"/>
  <c r="M1596" i="3"/>
  <c r="M1594" i="3"/>
  <c r="M1591" i="3"/>
  <c r="M1586" i="3"/>
  <c r="M1583" i="3"/>
  <c r="M1577" i="3"/>
  <c r="M1572" i="3"/>
  <c r="M1569" i="3"/>
  <c r="M1564" i="3"/>
  <c r="M1557" i="3"/>
  <c r="M1555" i="3"/>
  <c r="M1551" i="3"/>
  <c r="M1547" i="3"/>
  <c r="M1542" i="3"/>
  <c r="M1536" i="3"/>
  <c r="M1532" i="3"/>
  <c r="M1526" i="3"/>
  <c r="M1518" i="3"/>
  <c r="M1510" i="3"/>
  <c r="M1490" i="3"/>
  <c r="M1488" i="3"/>
  <c r="M1486" i="3"/>
  <c r="M1483" i="3"/>
  <c r="M1476" i="3"/>
  <c r="M1469" i="3"/>
  <c r="M1463" i="3"/>
  <c r="M1451" i="3"/>
  <c r="M1448" i="3"/>
  <c r="M1439" i="3"/>
  <c r="M1434" i="3" s="1"/>
  <c r="M1435" i="3"/>
  <c r="M1431" i="3"/>
  <c r="M1429" i="3"/>
  <c r="M1427" i="3"/>
  <c r="M1422" i="3"/>
  <c r="M1420" i="3"/>
  <c r="M1418" i="3"/>
  <c r="M1416" i="3"/>
  <c r="M1413" i="3"/>
  <c r="M1410" i="3"/>
  <c r="M1407" i="3"/>
  <c r="M1404" i="3"/>
  <c r="M1401" i="3"/>
  <c r="M1395" i="3"/>
  <c r="M1390" i="3"/>
  <c r="M1385" i="3"/>
  <c r="M1383" i="3"/>
  <c r="M1377" i="3"/>
  <c r="M1373" i="3"/>
  <c r="M1371" i="3"/>
  <c r="M1367" i="3"/>
  <c r="M1364" i="3"/>
  <c r="M1361" i="3"/>
  <c r="M1357" i="3"/>
  <c r="M1355" i="3"/>
  <c r="M1352" i="3"/>
  <c r="M1347" i="3"/>
  <c r="M1343" i="3"/>
  <c r="M1338" i="3"/>
  <c r="M1336" i="3"/>
  <c r="M1334" i="3"/>
  <c r="M1330" i="3"/>
  <c r="M1325" i="3"/>
  <c r="M1319" i="3"/>
  <c r="M1315" i="3"/>
  <c r="M1313" i="3"/>
  <c r="M1309" i="3"/>
  <c r="M1306" i="3"/>
  <c r="M1302" i="3"/>
  <c r="M1298" i="3"/>
  <c r="M1289" i="3"/>
  <c r="M1275" i="3"/>
  <c r="M1242" i="3"/>
  <c r="M1240" i="3"/>
  <c r="M1238" i="3"/>
  <c r="M1236" i="3"/>
  <c r="M1234" i="3"/>
  <c r="M1225" i="3"/>
  <c r="M1218" i="3"/>
  <c r="M1208" i="3"/>
  <c r="M1205" i="3"/>
  <c r="M1196" i="3"/>
  <c r="M1192" i="3"/>
  <c r="M1188" i="3"/>
  <c r="M1182" i="3"/>
  <c r="M1181" i="3" s="1"/>
  <c r="M1179" i="3"/>
  <c r="M1177" i="3"/>
  <c r="M1174" i="3"/>
  <c r="M1172" i="3"/>
  <c r="M1170" i="3"/>
  <c r="M1168" i="3"/>
  <c r="M1165" i="3"/>
  <c r="M1162" i="3"/>
  <c r="M1159" i="3"/>
  <c r="M1156" i="3"/>
  <c r="M1150" i="3"/>
  <c r="M1146" i="3"/>
  <c r="M1143" i="3"/>
  <c r="M1141" i="3"/>
  <c r="M1137" i="3"/>
  <c r="M1133" i="3"/>
  <c r="M1131" i="3"/>
  <c r="M1129" i="3"/>
  <c r="M1127" i="3"/>
  <c r="M1098" i="3"/>
  <c r="M1096" i="3"/>
  <c r="M1094" i="3"/>
  <c r="M1092" i="3"/>
  <c r="M1083" i="3"/>
  <c r="M1076" i="3"/>
  <c r="M1066" i="3"/>
  <c r="M1063" i="3"/>
  <c r="M1054" i="3"/>
  <c r="M1050" i="3"/>
  <c r="M1046" i="3"/>
  <c r="M1043" i="3"/>
  <c r="M1040" i="3"/>
  <c r="M1038" i="3"/>
  <c r="M1035" i="3"/>
  <c r="M1033" i="3"/>
  <c r="M1031" i="3"/>
  <c r="M1029" i="3"/>
  <c r="M1026" i="3"/>
  <c r="M1023" i="3"/>
  <c r="M1020" i="3"/>
  <c r="M1017" i="3"/>
  <c r="M1011" i="3"/>
  <c r="M1007" i="3"/>
  <c r="M1004" i="3"/>
  <c r="M1002" i="3"/>
  <c r="M998" i="3"/>
  <c r="M994" i="3"/>
  <c r="M992" i="3"/>
  <c r="M990" i="3"/>
  <c r="M988" i="3"/>
  <c r="M959" i="3"/>
  <c r="M957" i="3"/>
  <c r="M955" i="3"/>
  <c r="M953" i="3"/>
  <c r="M944" i="3"/>
  <c r="M938" i="3"/>
  <c r="M928" i="3"/>
  <c r="M925" i="3"/>
  <c r="M917" i="3"/>
  <c r="M913" i="3"/>
  <c r="M909" i="3"/>
  <c r="M906" i="3"/>
  <c r="M905" i="3" s="1"/>
  <c r="M903" i="3"/>
  <c r="M901" i="3"/>
  <c r="M896" i="3"/>
  <c r="M886" i="3"/>
  <c r="M881" i="3"/>
  <c r="M875" i="3"/>
  <c r="M872" i="3"/>
  <c r="M865" i="3"/>
  <c r="M863" i="3"/>
  <c r="M859" i="3"/>
  <c r="M855" i="3"/>
  <c r="M853" i="3"/>
  <c r="M851" i="3"/>
  <c r="M849" i="3"/>
  <c r="M821" i="3"/>
  <c r="M768" i="3"/>
  <c r="M766" i="3"/>
  <c r="M764" i="3"/>
  <c r="M756" i="3"/>
  <c r="M748" i="3"/>
  <c r="M737" i="3"/>
  <c r="M734" i="3"/>
  <c r="M725" i="3"/>
  <c r="M721" i="3"/>
  <c r="M720" i="3" s="1"/>
  <c r="M717" i="3"/>
  <c r="M715" i="3"/>
  <c r="M713" i="3"/>
  <c r="M709" i="3"/>
  <c r="M698" i="3"/>
  <c r="M695" i="3"/>
  <c r="M689" i="3"/>
  <c r="M686" i="3"/>
  <c r="M681" i="3"/>
  <c r="M678" i="3"/>
  <c r="M674" i="3"/>
  <c r="M670" i="3"/>
  <c r="M668" i="3"/>
  <c r="M666" i="3"/>
  <c r="M663" i="3"/>
  <c r="M623" i="3"/>
  <c r="M581" i="3"/>
  <c r="M579" i="3"/>
  <c r="M577" i="3"/>
  <c r="M570" i="3"/>
  <c r="M564" i="3"/>
  <c r="M554" i="3"/>
  <c r="M551" i="3"/>
  <c r="M541" i="3"/>
  <c r="M536" i="3" s="1"/>
  <c r="M537" i="3"/>
  <c r="M533" i="3"/>
  <c r="M531" i="3"/>
  <c r="M529" i="3"/>
  <c r="M524" i="3"/>
  <c r="M520" i="3"/>
  <c r="M515" i="3"/>
  <c r="M506" i="3"/>
  <c r="M505" i="3" s="1"/>
  <c r="M503" i="3"/>
  <c r="M501" i="3"/>
  <c r="M499" i="3"/>
  <c r="M497" i="3"/>
  <c r="M495" i="3"/>
  <c r="M493" i="3"/>
  <c r="M491" i="3"/>
  <c r="M486" i="3"/>
  <c r="M484" i="3"/>
  <c r="M482" i="3"/>
  <c r="M479" i="3"/>
  <c r="M476" i="3"/>
  <c r="M473" i="3"/>
  <c r="M470" i="3"/>
  <c r="M466" i="3"/>
  <c r="M463" i="3"/>
  <c r="M462" i="3" s="1"/>
  <c r="M455" i="3"/>
  <c r="M453" i="3"/>
  <c r="M452" i="3" s="1"/>
  <c r="M450" i="3"/>
  <c r="M448" i="3"/>
  <c r="M446" i="3"/>
  <c r="M439" i="3"/>
  <c r="M411" i="3"/>
  <c r="M410" i="3" s="1"/>
  <c r="M408" i="3"/>
  <c r="M406" i="3"/>
  <c r="M404" i="3"/>
  <c r="M401" i="3"/>
  <c r="M398" i="3"/>
  <c r="M394" i="3"/>
  <c r="M392" i="3"/>
  <c r="M389" i="3"/>
  <c r="M385" i="3"/>
  <c r="M382" i="3"/>
  <c r="M375" i="3"/>
  <c r="M372" i="3"/>
  <c r="M366" i="3"/>
  <c r="M362" i="3"/>
  <c r="M356" i="3"/>
  <c r="M349" i="3"/>
  <c r="M346" i="3"/>
  <c r="M341" i="3"/>
  <c r="M338" i="3"/>
  <c r="M333" i="3"/>
  <c r="M328" i="3"/>
  <c r="M324" i="3"/>
  <c r="M315" i="3"/>
  <c r="M303" i="3"/>
  <c r="M282" i="3"/>
  <c r="M259" i="3"/>
  <c r="M246" i="3"/>
  <c r="M197" i="3"/>
  <c r="M143" i="3"/>
  <c r="M140" i="3"/>
  <c r="M138" i="3"/>
  <c r="M131" i="3"/>
  <c r="M125" i="3"/>
  <c r="M124" i="3" s="1"/>
  <c r="M118" i="3"/>
  <c r="M112" i="3"/>
  <c r="M101" i="3"/>
  <c r="M91" i="3"/>
  <c r="M87" i="3"/>
  <c r="M79" i="3"/>
  <c r="M72" i="3"/>
  <c r="M67" i="3"/>
  <c r="M63" i="3"/>
  <c r="M60" i="3"/>
  <c r="M55" i="3"/>
  <c r="M49" i="3"/>
  <c r="M46" i="3"/>
  <c r="M43" i="3"/>
  <c r="M38" i="3"/>
  <c r="M21" i="3"/>
  <c r="M20" i="3" s="1"/>
  <c r="M14" i="3"/>
  <c r="M13" i="3" s="1"/>
  <c r="M90" i="3" l="1"/>
  <c r="M445" i="3"/>
  <c r="M1274" i="3"/>
  <c r="M142" i="3"/>
  <c r="M1207" i="3"/>
  <c r="M927" i="3"/>
  <c r="M1158" i="3"/>
  <c r="M1922" i="3"/>
  <c r="M1917" i="3" s="1"/>
  <c r="M111" i="3"/>
  <c r="M403" i="3"/>
  <c r="M1897" i="3"/>
  <c r="M1949" i="3"/>
  <c r="M332" i="3"/>
  <c r="M1333" i="3"/>
  <c r="M1935" i="3"/>
  <c r="M1824" i="3"/>
  <c r="M2034" i="3"/>
  <c r="M1049" i="3"/>
  <c r="M1791" i="3"/>
  <c r="M302" i="3"/>
  <c r="M2051" i="3"/>
  <c r="M365" i="3"/>
  <c r="M1509" i="3"/>
  <c r="M71" i="3"/>
  <c r="M42" i="3"/>
  <c r="M736" i="3"/>
  <c r="M712" i="3" s="1"/>
  <c r="M1450" i="3"/>
  <c r="M1065" i="3"/>
  <c r="M490" i="3"/>
  <c r="M1042" i="3"/>
  <c r="M1406" i="3"/>
  <c r="M1647" i="3"/>
  <c r="M1681" i="3"/>
  <c r="M469" i="3"/>
  <c r="M553" i="3"/>
  <c r="M528" i="3" s="1"/>
  <c r="M912" i="3"/>
  <c r="M1191" i="3"/>
  <c r="M1301" i="3"/>
  <c r="M1273" i="3" s="1"/>
  <c r="M1635" i="3"/>
  <c r="M59" i="3"/>
  <c r="M1019" i="3"/>
  <c r="M1576" i="3"/>
  <c r="M1758" i="3"/>
  <c r="M62" i="3"/>
  <c r="M1546" i="3"/>
  <c r="M1695" i="3"/>
  <c r="M2112" i="3"/>
  <c r="M2089" i="3" s="1"/>
  <c r="N554" i="3"/>
  <c r="T564" i="3"/>
  <c r="M89" i="3"/>
  <c r="M1037" i="3" l="1"/>
  <c r="M1757" i="3"/>
  <c r="M900" i="3"/>
  <c r="M1176" i="3"/>
  <c r="M1669" i="3"/>
  <c r="M301" i="3"/>
  <c r="M1508" i="3"/>
  <c r="M1426" i="3" s="1"/>
  <c r="M12" i="3"/>
  <c r="N553" i="3"/>
  <c r="T554" i="3"/>
  <c r="N551" i="3" l="1"/>
  <c r="T553" i="3"/>
  <c r="N541" i="3" l="1"/>
  <c r="T551" i="3"/>
  <c r="N537" i="3" l="1"/>
  <c r="T541" i="3"/>
  <c r="N536" i="3" l="1"/>
  <c r="T537" i="3"/>
  <c r="N533" i="3" l="1"/>
  <c r="T536" i="3"/>
  <c r="N531" i="3" l="1"/>
  <c r="T533" i="3"/>
  <c r="N529" i="3" l="1"/>
  <c r="T531" i="3"/>
  <c r="N528" i="3" l="1"/>
  <c r="D13" i="2" s="1"/>
  <c r="E13" i="2" s="1"/>
  <c r="T529" i="3"/>
  <c r="N524" i="3" l="1"/>
  <c r="T528" i="3"/>
  <c r="N520" i="3" l="1"/>
  <c r="T524" i="3"/>
  <c r="N515" i="3" l="1"/>
  <c r="T520" i="3"/>
  <c r="N506" i="3" l="1"/>
  <c r="T515" i="3"/>
  <c r="N505" i="3" l="1"/>
  <c r="T506" i="3"/>
  <c r="N503" i="3" l="1"/>
  <c r="T505" i="3"/>
  <c r="N501" i="3" l="1"/>
  <c r="T503" i="3"/>
  <c r="N499" i="3" l="1"/>
  <c r="T501" i="3"/>
  <c r="N497" i="3" l="1"/>
  <c r="T499" i="3"/>
  <c r="N495" i="3" l="1"/>
  <c r="T497" i="3"/>
  <c r="N493" i="3" l="1"/>
  <c r="T495" i="3"/>
  <c r="N491" i="3" l="1"/>
  <c r="T493" i="3"/>
  <c r="N490" i="3" l="1"/>
  <c r="T491" i="3"/>
  <c r="N486" i="3" l="1"/>
  <c r="T490" i="3"/>
  <c r="N484" i="3" l="1"/>
  <c r="T486" i="3"/>
  <c r="N482" i="3" l="1"/>
  <c r="T484" i="3"/>
  <c r="N479" i="3" l="1"/>
  <c r="T482" i="3"/>
  <c r="N476" i="3" l="1"/>
  <c r="T479" i="3"/>
  <c r="N473" i="3" l="1"/>
  <c r="T476" i="3"/>
  <c r="N470" i="3" l="1"/>
  <c r="T473" i="3"/>
  <c r="N469" i="3" l="1"/>
  <c r="T470" i="3"/>
  <c r="N466" i="3" l="1"/>
  <c r="T469" i="3"/>
  <c r="N463" i="3" l="1"/>
  <c r="T466" i="3"/>
  <c r="N462" i="3" l="1"/>
  <c r="T463" i="3"/>
  <c r="N455" i="3" l="1"/>
  <c r="T462" i="3"/>
  <c r="N453" i="3" l="1"/>
  <c r="T455" i="3"/>
  <c r="N452" i="3" l="1"/>
  <c r="T453" i="3"/>
  <c r="N450" i="3" l="1"/>
  <c r="T452" i="3"/>
  <c r="N448" i="3" l="1"/>
  <c r="T450" i="3"/>
  <c r="N446" i="3" l="1"/>
  <c r="T448" i="3"/>
  <c r="N445" i="3" l="1"/>
  <c r="T446" i="3"/>
  <c r="N439" i="3" l="1"/>
  <c r="T445" i="3"/>
  <c r="N411" i="3" l="1"/>
  <c r="T439" i="3"/>
  <c r="N410" i="3" l="1"/>
  <c r="T411" i="3"/>
  <c r="N408" i="3" l="1"/>
  <c r="T410" i="3"/>
  <c r="N406" i="3" l="1"/>
  <c r="T408" i="3"/>
  <c r="N404" i="3" l="1"/>
  <c r="T406" i="3"/>
  <c r="N403" i="3" l="1"/>
  <c r="T404" i="3"/>
  <c r="N401" i="3" l="1"/>
  <c r="T403" i="3"/>
  <c r="N398" i="3" l="1"/>
  <c r="T401" i="3"/>
  <c r="N394" i="3" l="1"/>
  <c r="T398" i="3"/>
  <c r="N392" i="3" l="1"/>
  <c r="T394" i="3"/>
  <c r="N389" i="3" l="1"/>
  <c r="T392" i="3"/>
  <c r="N385" i="3" l="1"/>
  <c r="T389" i="3"/>
  <c r="N382" i="3" l="1"/>
  <c r="T385" i="3"/>
  <c r="N375" i="3" l="1"/>
  <c r="T382" i="3"/>
  <c r="N372" i="3" l="1"/>
  <c r="T375" i="3"/>
  <c r="N366" i="3" l="1"/>
  <c r="T372" i="3"/>
  <c r="N365" i="3" l="1"/>
  <c r="T366" i="3"/>
  <c r="N362" i="3" l="1"/>
  <c r="T365" i="3"/>
  <c r="N356" i="3" l="1"/>
  <c r="T362" i="3"/>
  <c r="N349" i="3" l="1"/>
  <c r="T356" i="3"/>
  <c r="N346" i="3" l="1"/>
  <c r="T349" i="3"/>
  <c r="N341" i="3" l="1"/>
  <c r="T346" i="3"/>
  <c r="N338" i="3" l="1"/>
  <c r="T341" i="3"/>
  <c r="N333" i="3" l="1"/>
  <c r="T338" i="3"/>
  <c r="N332" i="3" l="1"/>
  <c r="T333" i="3"/>
  <c r="N328" i="3" l="1"/>
  <c r="T332" i="3"/>
  <c r="N324" i="3" l="1"/>
  <c r="T328" i="3"/>
  <c r="N315" i="3" l="1"/>
  <c r="T324" i="3"/>
  <c r="N303" i="3" l="1"/>
  <c r="T315" i="3"/>
  <c r="N302" i="3" l="1"/>
  <c r="T303" i="3"/>
  <c r="N301" i="3" l="1"/>
  <c r="T302" i="3"/>
  <c r="N282" i="3" l="1"/>
  <c r="T301" i="3"/>
  <c r="N259" i="3" l="1"/>
  <c r="T282" i="3"/>
  <c r="N246" i="3" l="1"/>
  <c r="T259" i="3"/>
  <c r="N197" i="3" l="1"/>
  <c r="T246" i="3"/>
  <c r="N143" i="3" l="1"/>
  <c r="T197" i="3"/>
  <c r="N142" i="3" l="1"/>
  <c r="T143" i="3"/>
  <c r="N140" i="3" l="1"/>
  <c r="T142" i="3"/>
  <c r="N138" i="3" l="1"/>
  <c r="T140" i="3"/>
  <c r="N131" i="3" l="1"/>
  <c r="T138" i="3"/>
  <c r="N125" i="3" l="1"/>
  <c r="T131" i="3"/>
  <c r="N124" i="3" l="1"/>
  <c r="T125" i="3"/>
  <c r="N118" i="3" l="1"/>
  <c r="T124" i="3"/>
  <c r="N112" i="3" l="1"/>
  <c r="T118" i="3"/>
  <c r="N111" i="3" l="1"/>
  <c r="T112" i="3"/>
  <c r="N101" i="3" l="1"/>
  <c r="T111" i="3"/>
  <c r="N91" i="3" l="1"/>
  <c r="T101" i="3"/>
  <c r="N90" i="3" l="1"/>
  <c r="T91" i="3"/>
  <c r="N89" i="3" l="1"/>
  <c r="T90" i="3"/>
  <c r="N87" i="3" l="1"/>
  <c r="T89" i="3"/>
  <c r="N79" i="3" l="1"/>
  <c r="T87" i="3"/>
  <c r="N72" i="3" l="1"/>
  <c r="T79" i="3"/>
  <c r="N71" i="3" l="1"/>
  <c r="T72" i="3"/>
  <c r="N67" i="3" l="1"/>
  <c r="T71" i="3"/>
  <c r="N63" i="3" l="1"/>
  <c r="T67" i="3"/>
  <c r="N62" i="3" l="1"/>
  <c r="T63" i="3"/>
  <c r="N60" i="3" l="1"/>
  <c r="T62" i="3"/>
  <c r="N59" i="3" l="1"/>
  <c r="T60" i="3"/>
  <c r="N55" i="3" l="1"/>
  <c r="T59" i="3"/>
  <c r="N49" i="3" l="1"/>
  <c r="T55" i="3"/>
  <c r="N46" i="3" l="1"/>
  <c r="T49" i="3"/>
  <c r="N43" i="3" l="1"/>
  <c r="T46" i="3"/>
  <c r="N42" i="3" l="1"/>
  <c r="T43" i="3"/>
  <c r="N38" i="3" l="1"/>
  <c r="T42" i="3"/>
  <c r="N21" i="3" l="1"/>
  <c r="T38" i="3"/>
  <c r="N20" i="3" l="1"/>
  <c r="T21" i="3"/>
  <c r="N14" i="3" l="1"/>
  <c r="T20" i="3"/>
  <c r="N13" i="3" l="1"/>
  <c r="T14" i="3"/>
  <c r="N12" i="3" l="1"/>
  <c r="D12" i="2" s="1"/>
  <c r="T13" i="3"/>
  <c r="D23" i="2" l="1"/>
  <c r="E23" i="2" s="1"/>
  <c r="E12" i="2"/>
  <c r="F12" i="2" s="1"/>
  <c r="M2128" i="3"/>
  <c r="T12" i="3"/>
  <c r="F18" i="2" l="1"/>
  <c r="F22" i="2"/>
  <c r="F16" i="2"/>
  <c r="F17" i="2"/>
  <c r="F20" i="2"/>
  <c r="F21" i="2"/>
  <c r="F19" i="2"/>
  <c r="F15" i="2"/>
  <c r="F14" i="2"/>
  <c r="F13" i="2"/>
  <c r="T2128" i="3"/>
  <c r="M2129" i="3"/>
  <c r="F23" i="2" l="1"/>
  <c r="M2130" i="3"/>
  <c r="T2129" i="3"/>
  <c r="M2132" i="3" l="1"/>
  <c r="T2130" i="3"/>
</calcChain>
</file>

<file path=xl/sharedStrings.xml><?xml version="1.0" encoding="utf-8"?>
<sst xmlns="http://schemas.openxmlformats.org/spreadsheetml/2006/main" count="13501" uniqueCount="5577">
  <si>
    <t>ITEM</t>
  </si>
  <si>
    <t>DESCRIÇÃO DOS SERVIÇOS</t>
  </si>
  <si>
    <t>QUANTIDADE</t>
  </si>
  <si>
    <t>REFORMA  E AMPLIAÇÃO</t>
  </si>
  <si>
    <t>BLOCO ADMINISTRATIVO S/ COZINHA  - PADRÃO  GOINFRA</t>
  </si>
  <si>
    <t>BLOCO LABORATÓRIOS E MIDIATECA - PADRÃO  GOINFRA</t>
  </si>
  <si>
    <t>BLOCO 1 SALA DE AULA - PADRÃO  SEDUC</t>
  </si>
  <si>
    <t>BLOCO 3 SALAS DE AULA - PADRÃO  SEDUC</t>
  </si>
  <si>
    <t>BLOCO 3 SALAS DE AULA COM SANITÁRIOS - PADRÃO  SEDUC</t>
  </si>
  <si>
    <t>BLOCO REFEITÓRIO C/ COZINHA  MOD-2 2022 - PADRÃO  SEDUC</t>
  </si>
  <si>
    <t>BLOCO VESTIÁRIOS C/ SANITÁRIOS - PADRÃO  SEDUC</t>
  </si>
  <si>
    <t>QUADRA  COBERTA  ARCO MOD-3 - PADRÃO  SEDUC</t>
  </si>
  <si>
    <t>PASSARELA OP-1 - PADRÃO  SÉC. XXI 2015</t>
  </si>
  <si>
    <t>PASSARELA OP-2 - PADRÃO  SÉC. XXI 2015</t>
  </si>
  <si>
    <t>TOTAL GERAL DO ORÇAMENTO (R$)</t>
  </si>
  <si>
    <t>REFORMA E AMPLIAÇÃO</t>
  </si>
  <si>
    <t>GOIÂNIA</t>
  </si>
  <si>
    <t>Rua JDF 221 Esq. C/ Rua 218 S N Quadra 30 , JD DOM FERNANDO II , CEP:74765-290</t>
  </si>
  <si>
    <t>CRE-GOIÂNIA</t>
  </si>
  <si>
    <t>a.</t>
  </si>
  <si>
    <t>SERVIÇOS PRELIMINARES</t>
  </si>
  <si>
    <t>b.</t>
  </si>
  <si>
    <t>TRANSPORTES</t>
  </si>
  <si>
    <t>c.</t>
  </si>
  <si>
    <t>SERVIÇO EM TERRA</t>
  </si>
  <si>
    <t>d.</t>
  </si>
  <si>
    <t>FUNDAÇÕES E SONDAGENS</t>
  </si>
  <si>
    <t>e.</t>
  </si>
  <si>
    <t>ESTRUTURA</t>
  </si>
  <si>
    <t>f.</t>
  </si>
  <si>
    <t>INSTALAÇÕES ELÉTRICAS</t>
  </si>
  <si>
    <t>g.</t>
  </si>
  <si>
    <t>INSTALAÇÕES HIDROSSANITÁRIAS</t>
  </si>
  <si>
    <t>h</t>
  </si>
  <si>
    <t>INSTALAÇÕES ESPECIAIS</t>
  </si>
  <si>
    <t>i.</t>
  </si>
  <si>
    <t>ALVENARIAS E DIVISÓRIAS</t>
  </si>
  <si>
    <t>k.</t>
  </si>
  <si>
    <t>IMPERMEABILIZAÇÃO</t>
  </si>
  <si>
    <t>n.</t>
  </si>
  <si>
    <t>ESTRUTURAS METÁLICAS</t>
  </si>
  <si>
    <t>o.</t>
  </si>
  <si>
    <t>COBERTURAS</t>
  </si>
  <si>
    <t>q.</t>
  </si>
  <si>
    <t>ESQUADRIAS METÁLICAS</t>
  </si>
  <si>
    <t>r.</t>
  </si>
  <si>
    <t>VIDROS</t>
  </si>
  <si>
    <t>s.</t>
  </si>
  <si>
    <t>REVESTIMENTO DE PAREDE</t>
  </si>
  <si>
    <t>t.</t>
  </si>
  <si>
    <t>FORROS</t>
  </si>
  <si>
    <t>u.</t>
  </si>
  <si>
    <t>REVESTIMENTO DE PISO</t>
  </si>
  <si>
    <t>v.</t>
  </si>
  <si>
    <t>FERRAGENS</t>
  </si>
  <si>
    <t>w.</t>
  </si>
  <si>
    <t>MARCENARIA</t>
  </si>
  <si>
    <t>x.</t>
  </si>
  <si>
    <t>ADMINISTRAÇÃO</t>
  </si>
  <si>
    <t>y.</t>
  </si>
  <si>
    <t>PINTURA</t>
  </si>
  <si>
    <t>z.</t>
  </si>
  <si>
    <t>DIVERSOS</t>
  </si>
  <si>
    <t>DESCRIÇÃO  DOS SERVIÇOS</t>
  </si>
  <si>
    <t>Parcelas:</t>
  </si>
  <si>
    <t>Dias:</t>
  </si>
  <si>
    <t>% Período</t>
  </si>
  <si>
    <t>INST.ELET/TELEFÔNICA/CABEAMENTO</t>
  </si>
  <si>
    <t>ALVENARIA E DIVISÓRIAS</t>
  </si>
  <si>
    <t>ESTRUTURA METÁLICA</t>
  </si>
  <si>
    <t>ADMINISTRAÇÃO - MENSALISTAS</t>
  </si>
  <si>
    <t>% PERÍODO</t>
  </si>
  <si>
    <t>VALOR PERÍODO</t>
  </si>
  <si>
    <t>% ACUMULADO</t>
  </si>
  <si>
    <t>VALOR ACUMULADO</t>
  </si>
  <si>
    <t>CÓDIGO</t>
  </si>
  <si>
    <t>SERVIÇO</t>
  </si>
  <si>
    <t>DESCRIÇÃO</t>
  </si>
  <si>
    <t>UNID</t>
  </si>
  <si>
    <t>QUANT</t>
  </si>
  <si>
    <t>PREÇO SEM  BDI</t>
  </si>
  <si>
    <t>PREÇO COM BDI</t>
  </si>
  <si>
    <t>PARTICIP. (%)</t>
  </si>
  <si>
    <t xml:space="preserve">UNIDADE ESCOLAR </t>
  </si>
  <si>
    <t>CÓDIGO INEP</t>
  </si>
  <si>
    <t xml:space="preserve">OBRA </t>
  </si>
  <si>
    <t>CIDADE</t>
  </si>
  <si>
    <t xml:space="preserve">ENDEREÇO </t>
  </si>
  <si>
    <t>CRE</t>
  </si>
  <si>
    <t xml:space="preserve">REFERÊNCIA </t>
  </si>
  <si>
    <t>DATA</t>
  </si>
  <si>
    <t>ÁREA TOTAL CONSTRUÍDA (M²)</t>
  </si>
  <si>
    <t>GOINFRA E SINAPI - ONERADA</t>
  </si>
  <si>
    <t>RESUMO GERAL DO ORÇAMENTO</t>
  </si>
  <si>
    <t>COLÉGIO ESTADUAL DOM FERNANDO GOMES DOS SANTOS II</t>
  </si>
  <si>
    <t>TABELA</t>
  </si>
  <si>
    <t>CODIGO</t>
  </si>
  <si>
    <t>QUANT TOTAL</t>
  </si>
  <si>
    <t>MAT</t>
  </si>
  <si>
    <t>MO</t>
  </si>
  <si>
    <t>T.SERVIÇO UNIT</t>
  </si>
  <si>
    <t>VALOR TOTAL</t>
  </si>
  <si>
    <t>UN</t>
  </si>
  <si>
    <t>1.1.</t>
  </si>
  <si>
    <t>1.1.1.</t>
  </si>
  <si>
    <t>GERAL</t>
  </si>
  <si>
    <t>1.1.1.0.1.</t>
  </si>
  <si>
    <t>GOINFRA</t>
  </si>
  <si>
    <t>M2</t>
  </si>
  <si>
    <t>1.1.1.0.2.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</si>
  <si>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</si>
  <si>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1.1.1.0.3.</t>
  </si>
  <si>
    <t>1.1.1.0.4.</t>
  </si>
  <si>
    <t>EPI/PGR/PCMSO/EXAMES/TREINAMENTOS/VISITAS - ÁREAS EDIFICADAS/COBERTAS/FECHADAS</t>
  </si>
  <si>
    <t>1.1.1.0.5.</t>
  </si>
  <si>
    <t>TAPUME EM CHAPA COMPENSADA RESINADA 6MM COM PORTÕES E FERRAGENS - PADRÃO GOINFRA</t>
  </si>
  <si>
    <t>1.2.</t>
  </si>
  <si>
    <t>1.2.1.</t>
  </si>
  <si>
    <t>OUTROS</t>
  </si>
  <si>
    <t>1.2.1.0.1.</t>
  </si>
  <si>
    <t>1.2.1.0.2.</t>
  </si>
  <si>
    <t>1.2.1.0.3.</t>
  </si>
  <si>
    <t>DEMOLIÇÃO MANUAL DE COBERTURA EM TELHA CERAMICA COM TRANSPORTE ATÉ CAÇAMBA E CARGA</t>
  </si>
  <si>
    <t>1.2.1.0.4.</t>
  </si>
  <si>
    <t>DEMOLIÇÃO MANUAL EM CONCRETO SIMPLES COM TRANSPORTE ATÉ CAÇAMBA E CARGA</t>
  </si>
  <si>
    <t>M3</t>
  </si>
  <si>
    <t>1.2.1.0.5.</t>
  </si>
  <si>
    <t>COMPOSIÇÃO</t>
  </si>
  <si>
    <t>COMP 073_SEE</t>
  </si>
  <si>
    <t>H</t>
  </si>
  <si>
    <t>1.2.1.0.6.</t>
  </si>
  <si>
    <t>SINAPI</t>
  </si>
  <si>
    <t>PODA EM ALTURA DE ÁRVORE COM DIÂMETRO DE TRONCO MAIOR OU IGUAL A 0,20 M E MENOR QUE 0,40 M.AF_05/2018</t>
  </si>
  <si>
    <t>1.2.1.0.7.</t>
  </si>
  <si>
    <t>CORTE RASO E RECORTE DE ÁRVORE COM DIÂMETRO DE TRONCO MAIOR OU IGUAL A 0,20 M E MENOR QUE 0,40 M.AF_05/2018</t>
  </si>
  <si>
    <t>1.2.1.0.8.</t>
  </si>
  <si>
    <t>1.2.1.0.9.</t>
  </si>
  <si>
    <t>DEMOLIÇÃO MANUAL ALVENARIA TIJOLO SEM REAPROVEITAMENTO COM TRANSPORTE ATE CAÇAMBA E CARGA</t>
  </si>
  <si>
    <t>1.2.1.0.10.</t>
  </si>
  <si>
    <t>DEMOLIÇÃO DE PILARES E VIGAS EM CONCRETO ARMADO, DE FORMA MECANIZADA COM MARTELETE, SEM REAPROVEITAMENTO. AF_12/2017</t>
  </si>
  <si>
    <t>1.2.1.0.11.</t>
  </si>
  <si>
    <t>1.2.1.0.12.</t>
  </si>
  <si>
    <t>DEMOLIÇÃO MANUAL MEIO FIO SEM REAPROVEITAMENTO COM TRANSPORTE ATÉ CAÇAMBA E CARGA</t>
  </si>
  <si>
    <t>M</t>
  </si>
  <si>
    <t>1.2.1.0.13.</t>
  </si>
  <si>
    <t>LIMPEZA MECÂNICA DE TERRENO</t>
  </si>
  <si>
    <t>1.2.1.0.14.</t>
  </si>
  <si>
    <t>REMOÇÃO MANUAL DE JANELA OU PORTAL COM TRANSPORTE ATÉ CAÇAMBA E CARGA</t>
  </si>
  <si>
    <t>1.2.1.0.15.</t>
  </si>
  <si>
    <t>COMP 430_SEE</t>
  </si>
  <si>
    <t>DEMOLIÇÃO DE ESTRUTURA METÁLICA (GOINFRA)</t>
  </si>
  <si>
    <t>1.2.1.0.16.</t>
  </si>
  <si>
    <t>DEMOLIÇÃO DE ARGAMASSAS, DE FORMA MANUAL, SEM REAPROVEITAMENTO. AF_12/2017</t>
  </si>
  <si>
    <t>1.3.</t>
  </si>
  <si>
    <t>1.3.0.0.1.</t>
  </si>
  <si>
    <t>TRANSPORTE DE ENTULHO EM CAMINHÃO  INCLUSO A CARGA MANUAL</t>
  </si>
  <si>
    <t>1.3.0.0.2.</t>
  </si>
  <si>
    <t>1.3.0.0.3.</t>
  </si>
  <si>
    <t>DESMOBILIZAÇÃO DO CANTEIRO DE OBRAS - INCLUSIVE CARGA E DESCARGA E A HORA IMPRODUTIVA DO CAMINHÃO - ( EXCLUSO O TRANSPORTE )</t>
  </si>
  <si>
    <t>1.4.</t>
  </si>
  <si>
    <t>1.4.1.</t>
  </si>
  <si>
    <t>INST. HIDROSSANITÁRIAS</t>
  </si>
  <si>
    <t>1.4.1.0.1.</t>
  </si>
  <si>
    <t>ESCAVACAO MANUAL DE VALAS &lt; 1 MTS. (OBRAS CIVIS)</t>
  </si>
  <si>
    <t>1.4.1.0.2.</t>
  </si>
  <si>
    <t>REATERRO COM APILOAMENTO</t>
  </si>
  <si>
    <t>1.4.2.</t>
  </si>
  <si>
    <t>INST. GÁS</t>
  </si>
  <si>
    <t>1.4.2.0.1.</t>
  </si>
  <si>
    <t>1.4.2.0.2.</t>
  </si>
  <si>
    <t>1.4.3.</t>
  </si>
  <si>
    <t>AQUISIÇÃO DE TERRA (SOMENTE ATERRO)</t>
  </si>
  <si>
    <t>1.4.3.0.1.</t>
  </si>
  <si>
    <t>ESCAVACAO MECANICA</t>
  </si>
  <si>
    <t>1.4.3.0.2.</t>
  </si>
  <si>
    <t>CARGA MECANIZADA</t>
  </si>
  <si>
    <t>1.4.3.0.3.</t>
  </si>
  <si>
    <t>INDENIZAÇÃO DE JAZIDA</t>
  </si>
  <si>
    <t>1.4.3.0.4.</t>
  </si>
  <si>
    <t>TRANSPORTE DE MATERIAL ESCAVADO M3.KM</t>
  </si>
  <si>
    <t>M3KM</t>
  </si>
  <si>
    <t>1.4.3.0.5.</t>
  </si>
  <si>
    <t>COMPACTAÇÃO MECÂNICA SEM CONTROLE LABORATÓRIO</t>
  </si>
  <si>
    <t>1.4.4.</t>
  </si>
  <si>
    <t>CORTE (SOMENTE SERVIÇO DE CORTE)</t>
  </si>
  <si>
    <t>1.4.4.0.1.</t>
  </si>
  <si>
    <t>1.4.4.0.2.</t>
  </si>
  <si>
    <t>1.4.4.0.3.</t>
  </si>
  <si>
    <t>1.5.</t>
  </si>
  <si>
    <t>1.5.1.</t>
  </si>
  <si>
    <t>ESTUDO DO SOLO</t>
  </si>
  <si>
    <t>1.5.1.0.1.</t>
  </si>
  <si>
    <t>SONDAGENS PARA GOIÂNIA - (OBRAS CIVIS)</t>
  </si>
  <si>
    <t>1.5.2.</t>
  </si>
  <si>
    <t>ESTACAS</t>
  </si>
  <si>
    <t>1.5.2.1.</t>
  </si>
  <si>
    <t>MURO H 1,5m</t>
  </si>
  <si>
    <t>1.5.2.1.1.</t>
  </si>
  <si>
    <t>ESTACA A TRADO DIAM.30 CM SEM FERRO</t>
  </si>
  <si>
    <t>1.5.2.1.2.</t>
  </si>
  <si>
    <t>ACO CA-50A - 10,0 MM (3/8") - (OBRAS CIVIS)</t>
  </si>
  <si>
    <t>KG</t>
  </si>
  <si>
    <t>1.5.2.1.3.</t>
  </si>
  <si>
    <t>ACO CA-60 - 5,0 MM - (OBRAS CIVIS)</t>
  </si>
  <si>
    <t>1.5.2.2.</t>
  </si>
  <si>
    <t>MURO H 2m</t>
  </si>
  <si>
    <t>1.5.2.2.1.</t>
  </si>
  <si>
    <t>1.5.2.2.2.</t>
  </si>
  <si>
    <t>1.5.2.2.3.</t>
  </si>
  <si>
    <t>1.5.3.</t>
  </si>
  <si>
    <t>BLOCOS</t>
  </si>
  <si>
    <t>1.5.3.1.</t>
  </si>
  <si>
    <t>1.5.3.1.1.</t>
  </si>
  <si>
    <t>ESCAVACAO MANUAL DE VALAS (SAPATAS/BLOCOS)</t>
  </si>
  <si>
    <t>1.5.3.1.2.</t>
  </si>
  <si>
    <t>APILOAMENTO (BLOCOS/SAPATAS)</t>
  </si>
  <si>
    <t>1.5.3.1.3.</t>
  </si>
  <si>
    <t>LASTRO DE BRITA - (OBRAS CIVIS)</t>
  </si>
  <si>
    <t>1.5.3.1.4.</t>
  </si>
  <si>
    <t>CONCRETO USINADO BOMBEÁVEL FCK=25 MPA (O.C.)</t>
  </si>
  <si>
    <t>1.5.3.1.5.</t>
  </si>
  <si>
    <t>1.5.3.1.6.</t>
  </si>
  <si>
    <t>1.5.3.2.</t>
  </si>
  <si>
    <t>1.5.3.2.1.</t>
  </si>
  <si>
    <t>1.5.3.2.2.</t>
  </si>
  <si>
    <t>1.5.3.2.3.</t>
  </si>
  <si>
    <t>1.5.3.2.4.</t>
  </si>
  <si>
    <t>1.5.3.2.5.</t>
  </si>
  <si>
    <t>LANÇAMENTO/APLICAÇÃO/ADENSAMENTO DE CONCRETO USINADO BOMBEADO EM FUNDAÇÃO</t>
  </si>
  <si>
    <t>1.5.3.2.6.</t>
  </si>
  <si>
    <t>1.5.3.2.7.</t>
  </si>
  <si>
    <t>ACO CA 50-A - 8,0 MM (5/16") - (OBRAS CIVIS)</t>
  </si>
  <si>
    <t>1.5.4.</t>
  </si>
  <si>
    <t>CONTROLE TECNOLÓGICO</t>
  </si>
  <si>
    <t>1.5.4.0.1.</t>
  </si>
  <si>
    <t>CORPO DE PROVA</t>
  </si>
  <si>
    <t>1.6.</t>
  </si>
  <si>
    <t>1.6.1.</t>
  </si>
  <si>
    <t>VIGAS BALDRAMES</t>
  </si>
  <si>
    <t>1.6.1.1.</t>
  </si>
  <si>
    <t>1.6.1.1.1.</t>
  </si>
  <si>
    <t>1.6.1.1.2.</t>
  </si>
  <si>
    <t>1.6.1.1.3.</t>
  </si>
  <si>
    <t>1.6.1.1.4.</t>
  </si>
  <si>
    <t>FORMA DE TABUA CINTA BALDRAME U=8 VEZES</t>
  </si>
  <si>
    <t>1.6.1.1.5.</t>
  </si>
  <si>
    <t>1.6.1.1.6.</t>
  </si>
  <si>
    <t>LANÇAMENTO/APLICAÇÃO/ADENSAMENTO DE CONCRETO USINADO BOMBEADO EM ESTRUTURA - (O.C.)</t>
  </si>
  <si>
    <t>1.6.1.1.7.</t>
  </si>
  <si>
    <t>1.6.1.1.8.</t>
  </si>
  <si>
    <t>1.6.1.1.9.</t>
  </si>
  <si>
    <t>ACO CA - 60 - 5,0 MM - (OBRAS CIVIS)</t>
  </si>
  <si>
    <t>1.6.1.2.</t>
  </si>
  <si>
    <t>1.6.1.2.1.</t>
  </si>
  <si>
    <t>1.6.1.2.2.</t>
  </si>
  <si>
    <t>1.6.1.2.3.</t>
  </si>
  <si>
    <t>1.6.1.2.4.</t>
  </si>
  <si>
    <t>1.6.1.2.5.</t>
  </si>
  <si>
    <t>1.6.1.2.6.</t>
  </si>
  <si>
    <t>1.6.1.2.7.</t>
  </si>
  <si>
    <t>1.6.1.2.8.</t>
  </si>
  <si>
    <t>1.6.1.2.9.</t>
  </si>
  <si>
    <t>1.6.2.</t>
  </si>
  <si>
    <t>PILARES</t>
  </si>
  <si>
    <t>1.6.2.1.</t>
  </si>
  <si>
    <t>1.6.2.1.1.</t>
  </si>
  <si>
    <t>FORMA CHAPA DE COMPENSADO PLASTIFICADO 17MM U=7 V - (OBRAS CIVIS)</t>
  </si>
  <si>
    <t>1.6.2.1.2.</t>
  </si>
  <si>
    <t>1.6.2.1.3.</t>
  </si>
  <si>
    <t>1.6.2.1.4.</t>
  </si>
  <si>
    <t>1.6.2.1.5.</t>
  </si>
  <si>
    <t>1.6.2.2.</t>
  </si>
  <si>
    <t>1.6.2.2.1.</t>
  </si>
  <si>
    <t>1.6.2.2.2.</t>
  </si>
  <si>
    <t>1.6.2.2.3.</t>
  </si>
  <si>
    <t>1.6.2.2.4.</t>
  </si>
  <si>
    <t>1.6.2.2.5.</t>
  </si>
  <si>
    <t>1.6.3.</t>
  </si>
  <si>
    <t>VIGAS DE COBERTURA</t>
  </si>
  <si>
    <t>1.6.3.1.</t>
  </si>
  <si>
    <t>1.6.3.1.1.</t>
  </si>
  <si>
    <t>1.6.3.1.2.</t>
  </si>
  <si>
    <t>1.6.3.1.3.</t>
  </si>
  <si>
    <t>1.6.3.1.4.</t>
  </si>
  <si>
    <t>ACO CA-50 A - 8,0 MM (5/16") - (OBRAS CIVIS)</t>
  </si>
  <si>
    <t>1.6.3.1.5.</t>
  </si>
  <si>
    <t>1.6.3.2.</t>
  </si>
  <si>
    <t>1.6.3.2.1.</t>
  </si>
  <si>
    <t>1.6.3.2.2.</t>
  </si>
  <si>
    <t>1.6.3.2.3.</t>
  </si>
  <si>
    <t>1.6.3.2.4.</t>
  </si>
  <si>
    <t>1.6.3.2.5.</t>
  </si>
  <si>
    <t>1.6.3.2.6.</t>
  </si>
  <si>
    <t>1.6.4.</t>
  </si>
  <si>
    <t>MURO DE ARRIMO</t>
  </si>
  <si>
    <t>1.6.4.0.1.</t>
  </si>
  <si>
    <t>COMP 690_SEE</t>
  </si>
  <si>
    <t>MURO ARRIMO EM BLOCO DE CONCRETO, SEM REVESTIMENTO (COM ALTURA ATÉ 2,60M) - INCLUSO FUNDAÇÃO (GOINFRA+SINAPI)</t>
  </si>
  <si>
    <t>1.6.5.</t>
  </si>
  <si>
    <t>1.6.5.0.1.</t>
  </si>
  <si>
    <t>1.7.</t>
  </si>
  <si>
    <t>1.7.1.</t>
  </si>
  <si>
    <t>1.7.1.0.1.</t>
  </si>
  <si>
    <t>QUADRO DE DISTRIBUIÇÃO DE ENERGIA EM CHAPA DE AÇO GALVANIZADO, DE EMBUTIR, COM BARRAMENTO TRIFÁSICO, PARA 30 DISJUNTORES DIN 150A - FORNECIMENTO E INSTALAÇÃO. AF_10/2020</t>
  </si>
  <si>
    <t>1.7.1.0.2.</t>
  </si>
  <si>
    <t>DISJUNTOR TRIPOLAR TIPO DIN, CORRENTE NOMINAL DE 25A - FORNECIMENTO E INSTALAÇÃO. AF_10/2020</t>
  </si>
  <si>
    <t>1.7.1.0.3.</t>
  </si>
  <si>
    <t>1.7.1.0.4.</t>
  </si>
  <si>
    <t>1.7.1.0.5.</t>
  </si>
  <si>
    <t>DISJUNTOR TRIPOLAR TIPO DIN, CORRENTE NOMINAL DE 50A - FORNECIMENTO E INSTALAÇÃO. AF_10/2020</t>
  </si>
  <si>
    <t>1.7.1.0.6.</t>
  </si>
  <si>
    <t>DISJUNTOR TRIPOLAR DE 60 A 100-A</t>
  </si>
  <si>
    <t>1.7.1.0.7.</t>
  </si>
  <si>
    <t>CABO FLEXÍVEL, PVC (70° C), 450/750 V, 2,5 MM2</t>
  </si>
  <si>
    <t>1.7.1.0.8.</t>
  </si>
  <si>
    <t>CABO FLEXÍVEL, PVC (70° C), 450/750 V, 4 MM2</t>
  </si>
  <si>
    <t>1.7.1.0.9.</t>
  </si>
  <si>
    <t>CABO FLEXÍVEL, PVC (70° C), 450/750 V, 6 MM2</t>
  </si>
  <si>
    <t>1.7.1.0.10.</t>
  </si>
  <si>
    <t>CABO DE COBRE FLEXÍVEL ISOLADO, 10 MM², ANTI-CHAMA 450/750 V, PARA DISTRIBUIÇÃO - FORNECIMENTO E INSTALAÇÃO. AF_12/2015</t>
  </si>
  <si>
    <t>1.7.1.0.11.</t>
  </si>
  <si>
    <t>CABO DE COBRE FLEXÍVEL ISOLADO, 16 MM², ANTI-CHAMA 450/750 V, PARA CIRCUITOS TERMINAIS - FORNECIMENTO E INSTALAÇÃO. AF_03/2023</t>
  </si>
  <si>
    <t>1.7.1.0.12.</t>
  </si>
  <si>
    <t>1.7.1.0.13.</t>
  </si>
  <si>
    <t>ELETRODUTO PVC FLEXÍVEL - MANGUEIRA CORRUGADA LEVE - DIAM. 25MM</t>
  </si>
  <si>
    <t>1.7.1.0.14.</t>
  </si>
  <si>
    <t>ELETRODUTO FLEXÍVEL CORRUGADO REFORÇADO, PVC, DN 32 MM (1"), PARA CIRCUITOS TERMINAIS, INSTALADO EM PAREDE - FORNECIMENTO E INSTALAÇÃO. AF_03/2023</t>
  </si>
  <si>
    <t>1.7.1.0.15.</t>
  </si>
  <si>
    <t>ELETRODUTO FLEXÍVEL CORRUGADO, PEAD, DN 40 MM (1 1/4"), PARA CIRCUITOS TERMINAIS, INSTALADO EM PAREDE - FORNECIMENTO E INSTALAÇÃO. AF_03/2023</t>
  </si>
  <si>
    <t>1.7.1.0.16.</t>
  </si>
  <si>
    <t>ELETRODUTO FLEXÍVEL CORRUGADO, PEAD, DN 50 (1 1/2"), PARA REDE ENTERRADA DE DISTRIBUIÇÃO DE ENERGIA ELÉTRICA - FORNECIMENTO E INSTALAÇÃO. AF_12/2021</t>
  </si>
  <si>
    <t>1.7.1.0.17.</t>
  </si>
  <si>
    <t>ELETRODUTO PVC FLEXÍVEL - MANGUEIRA CORRUGADA REFORÇADA - DIAM. 75MM</t>
  </si>
  <si>
    <t>1.7.1.0.18.</t>
  </si>
  <si>
    <t>ELETRODUTO EM AÇO ZINCADO DIÂMETRO 3/4"</t>
  </si>
  <si>
    <t>1.7.1.0.19.</t>
  </si>
  <si>
    <t>ELETRODUTO EM AÇO ZINCADO DIÂMETRO 1"</t>
  </si>
  <si>
    <t>1.7.1.0.20.</t>
  </si>
  <si>
    <t>BRACADEIRA METALICA TIPO "U" DIAM. 3/4"</t>
  </si>
  <si>
    <t>1.7.1.0.21.</t>
  </si>
  <si>
    <t>BUCHA E ARRUELA METALICA DIAM. 3/4"</t>
  </si>
  <si>
    <t>PR</t>
  </si>
  <si>
    <t>1.7.1.0.22.</t>
  </si>
  <si>
    <t>BRACADEIRA METALICA TIPO "U" DIAM. 1"</t>
  </si>
  <si>
    <t>1.7.1.0.23.</t>
  </si>
  <si>
    <t>BUCHA E ARRUELA METALICA DIAM. 1"</t>
  </si>
  <si>
    <t>1.7.1.0.24.</t>
  </si>
  <si>
    <t>LUVA EM AÇO GALVANIZADO DIÂMETRO 3/4"</t>
  </si>
  <si>
    <t>1.7.1.0.25.</t>
  </si>
  <si>
    <t>LUVA  EM AÇO GALVANIZADO DIÂMETRO 1"</t>
  </si>
  <si>
    <t>1.7.1.0.26.</t>
  </si>
  <si>
    <t>CURVA 90 GRAUS PARA ELETRODUTO, PVC, ROSCÁVEL, DN 25 MM (3/4"), PARA CIRCUITOS TERMINAIS, INSTALADA EM PAREDE - FORNECIMENTO E INSTALAÇÃO. AF_03/2023</t>
  </si>
  <si>
    <t>1.7.1.0.27.</t>
  </si>
  <si>
    <t>CURVA 90 GRAUS PARA ELETRODUTO, PVC, ROSCÁVEL, DN 32 MM (1"), PARA CIRCUITOS TERMINAIS, INSTALADA EM FORRO - FORNECIMENTO E INSTALAÇÃO. AF_03/2023</t>
  </si>
  <si>
    <t>1.7.1.0.28.</t>
  </si>
  <si>
    <t>1.7.1.0.29.</t>
  </si>
  <si>
    <t>DISJUNTOR MONOPOLAR TIPO DIN, CORRENTE NOMINAL DE 16A - FORNECIMENTO E INSTALAÇÃO. AF_10/2020</t>
  </si>
  <si>
    <t>1.7.1.0.30.</t>
  </si>
  <si>
    <t>DISPOSITIVO DE PROTEÇÃO CONTRA SURTOS (D.P.S.) 275V DE 8 A 40KA</t>
  </si>
  <si>
    <t>1.7.1.0.31.</t>
  </si>
  <si>
    <t>PARAFUSO P/BUCHA S-6</t>
  </si>
  <si>
    <t>1.7.1.0.32.</t>
  </si>
  <si>
    <t>BUCHA DE NYLON S-6</t>
  </si>
  <si>
    <t>1.7.1.0.33.</t>
  </si>
  <si>
    <t>PARAFUSO P/BUCHA S-10</t>
  </si>
  <si>
    <t>1.7.1.0.34.</t>
  </si>
  <si>
    <t>BUCHA DE NYLON S-10</t>
  </si>
  <si>
    <t>1.7.1.0.35.</t>
  </si>
  <si>
    <t>TOMADA HEXAGONAL 2P + T - 10A - 250V</t>
  </si>
  <si>
    <t>1.7.1.0.36.</t>
  </si>
  <si>
    <t>TOMADA HEXAGONAL 2P + T - 20A - 250V</t>
  </si>
  <si>
    <t>1.7.1.0.37.</t>
  </si>
  <si>
    <t>1.7.1.0.38.</t>
  </si>
  <si>
    <t>CAIXA OCTOGONAL 3" X 3", PVC, INSTALADA EM LAJE - FORNECIMENTO E INSTALAÇÃO. AF_03/2023</t>
  </si>
  <si>
    <t>1.7.1.0.39.</t>
  </si>
  <si>
    <t>CAIXA RETANGULAR 4" X 2" ALTA (2,00 M DO PISO), PVC, INSTALADA EM PAREDE - FORNECIMENTO E INSTALAÇÃO. AF_03/2023</t>
  </si>
  <si>
    <t>1.7.1.0.40.</t>
  </si>
  <si>
    <t>1.7.1.0.41.</t>
  </si>
  <si>
    <t>INTERRUPTOR SIMPLES (1 SECAO)</t>
  </si>
  <si>
    <t>1.7.1.0.42.</t>
  </si>
  <si>
    <t>INTERRUPTOR PARALELO SIMPLES (1 SECAO)</t>
  </si>
  <si>
    <t>1.7.1.0.43.</t>
  </si>
  <si>
    <t>INTERRUPTOR SIMPLES (2 SECOES)</t>
  </si>
  <si>
    <t>1.7.1.0.44.</t>
  </si>
  <si>
    <t>INTERRUPTOR SIMPLES (3 SECOES)</t>
  </si>
  <si>
    <t>1.7.1.0.45.</t>
  </si>
  <si>
    <t>COMP 693_SEE</t>
  </si>
  <si>
    <t>1.7.1.0.46.</t>
  </si>
  <si>
    <t>LÂMPADA TUBULAR LED DE 18/20 W, BASE G13 - FORNECIMENTO E INSTALAÇÃO. AF_02/2020_PS</t>
  </si>
  <si>
    <t>1.7.1.0.47.</t>
  </si>
  <si>
    <t>COMP 375_SEE</t>
  </si>
  <si>
    <t>REFLETOR DE LED HOLOFORTE 50W (GOINFRA + SINAPI)</t>
  </si>
  <si>
    <t>1.7.1.0.48.</t>
  </si>
  <si>
    <t>LUMINÁRIA TIPO PLAFON CIRCULAR, DE SOBREPOR, COM LED DE 12/13 W - FORNECIMENTO E INSTALAÇÃO. AF_03/2022</t>
  </si>
  <si>
    <t>1.7.1.0.49.</t>
  </si>
  <si>
    <t>CAIXA DE PASSAGEM METÁLICA DE EMBUTIR 30X30X12 CM</t>
  </si>
  <si>
    <t>1.7.1.0.50.</t>
  </si>
  <si>
    <t>CAIXA DE PASSAGEM 30X30X40CM (MEDIDAS INTERNAS) COM TAMPA E DRENO BRITA</t>
  </si>
  <si>
    <t>1.7.1.0.51.</t>
  </si>
  <si>
    <t>CAIXA DE PASSAGEM - ESCAVAÇÃO MANUAL / REATERRO/ APILOAMENTO DO FUNDO</t>
  </si>
  <si>
    <t>1.7.1.0.52.</t>
  </si>
  <si>
    <t>CONDULETE DE PVC - CAIXA COM 5 ENTRADAS</t>
  </si>
  <si>
    <t>1.7.1.0.53.</t>
  </si>
  <si>
    <t>TAMPA CEGA PARA CONDULETE DE PVC</t>
  </si>
  <si>
    <t>1.7.2.</t>
  </si>
  <si>
    <t>SUBESTAÇÃO 112,5 KvA</t>
  </si>
  <si>
    <t>1.7.2.0.1.</t>
  </si>
  <si>
    <t>BRACADEIRA METALICA TIPO "U" DIAM. 2.1/2"</t>
  </si>
  <si>
    <t>1.7.2.0.2.</t>
  </si>
  <si>
    <t>CABO EPR/XLPE (90°C) 1 KV - 70 MM2</t>
  </si>
  <si>
    <t>1.7.2.0.3.</t>
  </si>
  <si>
    <t>CABO DE COBRE NU 25 MM2 (4,73 M /KG)</t>
  </si>
  <si>
    <t>1.7.2.0.4.</t>
  </si>
  <si>
    <t>CABO DE COBRE NU 35 MM2</t>
  </si>
  <si>
    <t>1.7.2.0.5.</t>
  </si>
  <si>
    <t>COMP 047_SEE</t>
  </si>
  <si>
    <t>CAPUZ DE PROTEÇÃO PARA BUCHA DE TRANSFORMADOR (GOINFRA + COT)</t>
  </si>
  <si>
    <t>1.7.2.0.6.</t>
  </si>
  <si>
    <t>COMP 046_SEE</t>
  </si>
  <si>
    <t>CAPUZ PARA PROTEÇÃO DOS PARA RAIOS (GOINFRA + COT)</t>
  </si>
  <si>
    <t>1.7.2.0.7.</t>
  </si>
  <si>
    <t>CHAPISCO COMUM</t>
  </si>
  <si>
    <t>1.7.2.0.8.</t>
  </si>
  <si>
    <t>CHAVE FUSIVEL,15 KV,100A, (CHAVE MATHEUS)</t>
  </si>
  <si>
    <t>1.7.2.0.9.</t>
  </si>
  <si>
    <t>CINTA DE ACO GALVANIZADO DIAM.230MM</t>
  </si>
  <si>
    <t>1.7.2.0.10.</t>
  </si>
  <si>
    <t>COMP 130_SEE</t>
  </si>
  <si>
    <t>CINTA PARA POSTE 290 MM - FORNECIMENTO E INSTALAÇÃO (GOINFRA + ORSE)</t>
  </si>
  <si>
    <t>1.7.2.0.11.</t>
  </si>
  <si>
    <t>COMP 137_SEE</t>
  </si>
  <si>
    <t>CINTA PARA POSTE 330 MM (GOINFRA + ORSE)</t>
  </si>
  <si>
    <t>1.7.2.0.12.</t>
  </si>
  <si>
    <t>CONECTOR DE COMPRESSÃO FORMATO H PARA CABO 25 A 70 MM2</t>
  </si>
  <si>
    <t>1.7.2.0.13.</t>
  </si>
  <si>
    <t>CORDOALHA DE COBRE NU 50 MM², ENTERRADA, SEM ISOLADOR - FORNECIMENTO E INSTALAÇÃO. AF_12/2017</t>
  </si>
  <si>
    <t>1,25</t>
  </si>
  <si>
    <t>1.7.2.0.14.</t>
  </si>
  <si>
    <t>1.7.2.0.15.</t>
  </si>
  <si>
    <t>COMP 131_SEE</t>
  </si>
  <si>
    <t>CRUZETA POLIMÉRICA 2000 MM (GOINFRA + COT)</t>
  </si>
  <si>
    <t>1.7.2.0.16.</t>
  </si>
  <si>
    <t>1.7.2.0.17.</t>
  </si>
  <si>
    <t>1.7.2.0.18.</t>
  </si>
  <si>
    <t>ELETRODUTO EM AÇO GALVANIZADO A FOGO DIÂMETRO 2 1/2" - PESADO</t>
  </si>
  <si>
    <t>1.7.2.0.19.</t>
  </si>
  <si>
    <t>ELETRODUTO FLEXÍVEL CORRUGADO, PEAD, DN 63 (2"), PARA REDE ENTERRADA DE DISTRIBUIÇÃO DE ENERGIA ELÉTRICA - FORNECIMENTO E INSTALAÇÃO. AF_12/2021</t>
  </si>
  <si>
    <t>1.7.2.0.20.</t>
  </si>
  <si>
    <t>ELETRODUTO DE PVC RIGIDO DIAMETRO 1"</t>
  </si>
  <si>
    <t>1.7.2.0.21.</t>
  </si>
  <si>
    <t>ELO FUSÍVEL 6 K</t>
  </si>
  <si>
    <t>1.7.2.0.22.</t>
  </si>
  <si>
    <t>1.7.2.0.23.</t>
  </si>
  <si>
    <t>COMP 081_SEE</t>
  </si>
  <si>
    <t>FITA EM AÇO INOX PARA CINTAR POSTE 19MM COM FECHO (GOINFRA + SINAPI + ORSE)</t>
  </si>
  <si>
    <t>1.7.2.0.24.</t>
  </si>
  <si>
    <t>GRAMPO DE ANCORAGEM POLIMÉRICO</t>
  </si>
  <si>
    <t>1.7.2.0.25.</t>
  </si>
  <si>
    <t>HASTE DE ATERRAMENTO 5/8  PARA SPDA - FORNECIMENTO E INSTALAÇÃO. AF_12/2017</t>
  </si>
  <si>
    <t>1.7.2.0.26.</t>
  </si>
  <si>
    <t>COMP 048_SEE</t>
  </si>
  <si>
    <t>HASTE ROSQUEADA(TIRANTE) 3/8" - FORNECIMENTO E INSTALAÇÃO (GOINFRA + ORSE)</t>
  </si>
  <si>
    <t>1.7.2.0.27.</t>
  </si>
  <si>
    <t>ISOLADOR DE ANCORAGEM POLIMÉRICO 15KV</t>
  </si>
  <si>
    <t>1.7.2.0.28.</t>
  </si>
  <si>
    <t>COMP 105_SEE</t>
  </si>
  <si>
    <t>1.7.2.0.29.</t>
  </si>
  <si>
    <t>LAÇO PREFORMADO DE DISTRIBUICAO</t>
  </si>
  <si>
    <t>1.7.2.0.30.</t>
  </si>
  <si>
    <t>COMP 272_SEE</t>
  </si>
  <si>
    <t>MURO DE ALVENARIA TIJOLO FURADO 1/2 VEZ ( H=2,50M) COM FUNDAÇÃO - SEM REVESTIMENTOS (PADRÃO GOINFRA) - (GOINFRA)</t>
  </si>
  <si>
    <t>1.7.2.0.31.</t>
  </si>
  <si>
    <t>COMP 138_SEE</t>
  </si>
  <si>
    <t>MÃO FRANCESA PLANA DE AÇO GALVANIZADO 1053 MM (GOINFRA + COT)</t>
  </si>
  <si>
    <t>1.7.2.0.32.</t>
  </si>
  <si>
    <t>COMP 139_SEE</t>
  </si>
  <si>
    <t>MÃO FRANCESA PERFILADA DE AÇO GALVANIZADO 993 MM (GOINFRA + COT)</t>
  </si>
  <si>
    <t>1.7.2.0.33.</t>
  </si>
  <si>
    <t>OLHAL PARA PARAFUSO</t>
  </si>
  <si>
    <t>1.7.2.0.34.</t>
  </si>
  <si>
    <t>PARA RAIOS DISTRIBUIDOR POLIMÉRICO ÓXIDO DE ZINCO S/CENTELHADOR C/ DESLIGAMENTO AUTOMÁTICO 15KV,10KA</t>
  </si>
  <si>
    <t>1.7.2.0.35.</t>
  </si>
  <si>
    <t>PARAFUSO CABEÇA ABAULADA (FRANCES) M16 X 150 MM</t>
  </si>
  <si>
    <t>1.7.2.0.36.</t>
  </si>
  <si>
    <t>PINTURA LATEX ACRILICA 2 DEMAOS C/SELADOR</t>
  </si>
  <si>
    <t>1.7.2.0.37.</t>
  </si>
  <si>
    <t>PISO LAMINADO COM CONCRETO USINADO 20MPA E=5CM</t>
  </si>
  <si>
    <t>1.7.2.0.38.</t>
  </si>
  <si>
    <t>COMP 049_SEE</t>
  </si>
  <si>
    <t>PORCA SEXTAVADA 3/8" (GOINFRA + SINAPI)</t>
  </si>
  <si>
    <t>1.7.2.0.39.</t>
  </si>
  <si>
    <t>PORTÃO DE ABRIR 02 FOLHAS DE FERRO REDONDO PT-6 C/FERRAGENS</t>
  </si>
  <si>
    <t>1.7.2.0.40.</t>
  </si>
  <si>
    <t>COMP 197_SEE</t>
  </si>
  <si>
    <t>1.7.2.0.41.</t>
  </si>
  <si>
    <t>COMP 141_SEE</t>
  </si>
  <si>
    <t>POSTE TIPO SEÇÃO CIRCULAR - SC 12/1000 (m/daN) SEM FUNDAÇÃO (ORSE)</t>
  </si>
  <si>
    <t>1.7.2.0.42.</t>
  </si>
  <si>
    <t>POSTE/TRAFO - CAMINHÃO MUNCK 12 TON. (MÍNIMO 4H/DIA)</t>
  </si>
  <si>
    <t>1.7.2.0.43.</t>
  </si>
  <si>
    <t>1.7.2.0.44.</t>
  </si>
  <si>
    <t>REBOCO PAULISTA A-14 (1CALH:4ARMLC+100kgCI/M3)</t>
  </si>
  <si>
    <t>1.7.2.0.45.</t>
  </si>
  <si>
    <t>SELA DE AÇO GALVANIZADA PARA CRUZETA POLIMÉRICA 15 KV</t>
  </si>
  <si>
    <t>1.7.2.0.46.</t>
  </si>
  <si>
    <t>SUPORTE PARA TRANSFORMADOR EM POSTE DE CONCRETO CIRCULAR</t>
  </si>
  <si>
    <t>1.7.2.0.47.</t>
  </si>
  <si>
    <t>SUPORTE DE AÇO GALVANIZADO PARA FIXAÇÃO DO PÁRA-RAIO POLIMÉRICO</t>
  </si>
  <si>
    <t>1.7.2.0.48.</t>
  </si>
  <si>
    <t>1.7.3.</t>
  </si>
  <si>
    <t>ACIONADOR AUDIOVISUAL</t>
  </si>
  <si>
    <t>1.7.3.0.1.</t>
  </si>
  <si>
    <t>1.7.3.0.2.</t>
  </si>
  <si>
    <t>COMP 477_SEE</t>
  </si>
  <si>
    <t>1.7.3.0.3.</t>
  </si>
  <si>
    <t>1.7.3.0.4.</t>
  </si>
  <si>
    <t>CABO ISOLADO PP 3 X 2,5 MM2</t>
  </si>
  <si>
    <t>1.7.3.0.5.</t>
  </si>
  <si>
    <t>ELETRODUTO FLEXÍVEL CORRUGADO REFORÇADO, PVC, DN 25 MM (3/4"), PARA CIRCUITOS TERMINAIS, INSTALADO EM PAREDE - FORNECIMENTO E INSTALAÇÃO. AF_03/2023</t>
  </si>
  <si>
    <t>1.7.3.0.6.</t>
  </si>
  <si>
    <t>ELETRODUTO DE PVC RIGIDO DIAMETRO 3/4"</t>
  </si>
  <si>
    <t>1.7.3.0.7.</t>
  </si>
  <si>
    <t>1.7.3.0.8.</t>
  </si>
  <si>
    <t>CAIXA RETANGULAR 4" X 2" BAIXA (0,30 M DO PISO), METÁLICA, INSTALADA EM PAREDE - FORNECIMENTO E INSTALAÇÃO. AF_03/2023</t>
  </si>
  <si>
    <t>1.7.3.0.9.</t>
  </si>
  <si>
    <t>1.7.3.0.10.</t>
  </si>
  <si>
    <t>LUVA PARA ELETRODUTO, PVC, ROSCÁVEL, DN 25 MM (3/4"), PARA CIRCUITOS TERMINAIS, INSTALADA EM FORRO - FORNECIMENTO E INSTALAÇÃO. AF_03/2023</t>
  </si>
  <si>
    <t>1.7.3.0.11.</t>
  </si>
  <si>
    <t>PARAFUSO P/BUCHA S-8</t>
  </si>
  <si>
    <t>1.7.3.0.12.</t>
  </si>
  <si>
    <t>BUCHA DE NYLON S-8</t>
  </si>
  <si>
    <t>1.7.4.</t>
  </si>
  <si>
    <t>SISTEMA DE PROTEÇÃO CONTRA DESCARGAS ATMOSFÉRICAS</t>
  </si>
  <si>
    <t>1.7.4.0.1.</t>
  </si>
  <si>
    <t>1.7.4.0.2.</t>
  </si>
  <si>
    <t>1.7.4.0.3.</t>
  </si>
  <si>
    <t>1.7.4.0.4.</t>
  </si>
  <si>
    <t>CABO DE COBRE NU 50 MM2</t>
  </si>
  <si>
    <t>1.7.4.0.5.</t>
  </si>
  <si>
    <t>1.7.4.0.6.</t>
  </si>
  <si>
    <t>COMP 567_SEE</t>
  </si>
  <si>
    <t>TAMPA DE FERRO FUNDIDO 300MM PARA CAIXA DE INSPEÇÃO DE ATERRAMENTO (GOINFRA + SINAPI)</t>
  </si>
  <si>
    <t>1.7.4.0.7.</t>
  </si>
  <si>
    <t>HASTE REV.COBRE(COPPERWELD)  5/8" X 3,00 M C/CONECTOR</t>
  </si>
  <si>
    <t>1.7.4.0.8.</t>
  </si>
  <si>
    <t>COMP 481_SEE</t>
  </si>
  <si>
    <t>TERMINAL AÉREO SPDA 30CM Fo Go DIAM. 5/16" COM SUPORTE (GOINFRA + COT)</t>
  </si>
  <si>
    <t>1.7.4.0.9.</t>
  </si>
  <si>
    <t>ATERRAMENTO - SOLDA EXOTÉRMICA - CARTUCHO 90 G</t>
  </si>
  <si>
    <t>1.7.4.0.10.</t>
  </si>
  <si>
    <t>1.7.4.0.11.</t>
  </si>
  <si>
    <t>COMP 036_SEE</t>
  </si>
  <si>
    <t>PRESILHA DE LATÃO, L=20MM, PARA FIXAÇÃO DE CABOS DE COBRE, FURO D=5MM, PARA CABOS 16MM² A 25MM², REF:TEL-743 OU SIMILAR (SPDA) - FORNECIMENTO E INSTALAÇÃO (GOINFRA + ORSE)</t>
  </si>
  <si>
    <t>1.7.4.0.12.</t>
  </si>
  <si>
    <t>PARAFUSO SEXTAVADO  CABEÇA LENTILHA D = 1/4" X 5/8"</t>
  </si>
  <si>
    <t>1.7.4.0.13.</t>
  </si>
  <si>
    <t>1.7.4.0.14.</t>
  </si>
  <si>
    <t>1.7.4.0.15.</t>
  </si>
  <si>
    <t>BRACADEIRA METALICA TIPO "D" DIAM. 1"</t>
  </si>
  <si>
    <t>1.7.4.0.16.</t>
  </si>
  <si>
    <t>1.7.4.0.17.</t>
  </si>
  <si>
    <t>1.7.4.0.18.</t>
  </si>
  <si>
    <t>COMP 639_SEE</t>
  </si>
  <si>
    <t>PARAFUSO AUTOPERFURANTE (GOINFRA)</t>
  </si>
  <si>
    <t>1.7.4.0.19.</t>
  </si>
  <si>
    <t>COMP 640_SEE</t>
  </si>
  <si>
    <t>CONECTOR PARALELO EM ALUMÍNIO C/ PARAFUSOS (GOINFRA)</t>
  </si>
  <si>
    <t>1.7.4.0.20.</t>
  </si>
  <si>
    <t>1.7.4.0.21.</t>
  </si>
  <si>
    <t>TERMINAL DE PRESSAO 35 MM2</t>
  </si>
  <si>
    <t>1.7.4.0.22.</t>
  </si>
  <si>
    <t>TERMINAL DE PRESSAO 50 MM2</t>
  </si>
  <si>
    <t>1.7.5.</t>
  </si>
  <si>
    <t>CABEAMENTO ESTRUTURADO</t>
  </si>
  <si>
    <t>1.7.5.0.1.</t>
  </si>
  <si>
    <t>1.7.5.0.2.</t>
  </si>
  <si>
    <t>1.7.5.0.3.</t>
  </si>
  <si>
    <t>LUVA PVC ROSQUEAVEL DIAMETRO 1"</t>
  </si>
  <si>
    <t>1.7.5.0.4.</t>
  </si>
  <si>
    <t>CURVA DE 90 GRAUS DE PVC RIGIDO DIAM. 1"</t>
  </si>
  <si>
    <t>1.7.5.0.5.</t>
  </si>
  <si>
    <t>CABO UTP-4P, CAT. 6 , 24 AWG</t>
  </si>
  <si>
    <t>1.7.5.0.6.</t>
  </si>
  <si>
    <t>1.7.5.0.7.</t>
  </si>
  <si>
    <t>ESPELHO BAQUELITE 4" X 2" 2 FUROS RJ-45</t>
  </si>
  <si>
    <t>1.7.5.0.8.</t>
  </si>
  <si>
    <t>TOMADA LOGICA RJ-45 TIPO KEYSTONE JACK, CAT. 6</t>
  </si>
  <si>
    <t>1.7.5.0.9.</t>
  </si>
  <si>
    <t>CERTIFICAÇÃO DIGITAL DE REDE PARA CABEAMENTO ESTRUTURADO</t>
  </si>
  <si>
    <t>1.7.5.0.10.</t>
  </si>
  <si>
    <t>RACK FECHADO DE PAREDE COM PORTA EM ACRÍLICO - 12 U´S</t>
  </si>
  <si>
    <t>1.7.5.0.11.</t>
  </si>
  <si>
    <t>COMP 504_SEE</t>
  </si>
  <si>
    <t>KIT DE VENTILAÇÃO DE TETO PARA RACK (COT)</t>
  </si>
  <si>
    <t>UND</t>
  </si>
  <si>
    <t>1.7.5.0.12.</t>
  </si>
  <si>
    <t>COMP 633_SEE</t>
  </si>
  <si>
    <t>RÉGUA DE TOMADA P/ RACK - FORNECIMENTO E INSTALAÇÃO - (GOINFRA + ORSE)</t>
  </si>
  <si>
    <t>1.7.5.0.13.</t>
  </si>
  <si>
    <t>ORGANIZADOR DE CABOS (GUIA) PARA RACK 19" 1U</t>
  </si>
  <si>
    <t>1.7.5.0.14.</t>
  </si>
  <si>
    <t>PATCH PANEL 24 PORTAS, CATEGORIA 6 - FORNECIMENTO E INSTALAÇÃO. AF_11/2019</t>
  </si>
  <si>
    <t>1.7.5.0.15.</t>
  </si>
  <si>
    <t>PATCH CORD COMPRIMENTO DE 1,50 M - CAT.6</t>
  </si>
  <si>
    <t>1.7.5.0.16.</t>
  </si>
  <si>
    <t>COMP 050_SEE</t>
  </si>
  <si>
    <t>1.7.5.0.17.</t>
  </si>
  <si>
    <t>1.7.5.0.18.</t>
  </si>
  <si>
    <t>1.8.</t>
  </si>
  <si>
    <t>1.8.1.</t>
  </si>
  <si>
    <t>PEÇAS E ACESSÓRIOS</t>
  </si>
  <si>
    <t>1.8.1.1.</t>
  </si>
  <si>
    <t>VASO SANITÁRIO E ACESSÓRIOS</t>
  </si>
  <si>
    <t>1.8.1.1.2.</t>
  </si>
  <si>
    <t>VÁLVULA DE DESCARGA PARA PcD COM ACABAMENTO CROMADO ANTIVANDALISMO</t>
  </si>
  <si>
    <t>1.8.1.1.3.</t>
  </si>
  <si>
    <t>VÁLVULA DE DESCARGA DUPLO ACIONAMENTO COM ACABAMENTO CROMADO ANTIVANDALISMO</t>
  </si>
  <si>
    <t>1.8.1.1.4.</t>
  </si>
  <si>
    <t>CONJUNTO DE FIXACAO P/VASO SANITARIO (PAR)</t>
  </si>
  <si>
    <t>CJ</t>
  </si>
  <si>
    <t>1.8.1.1.5.</t>
  </si>
  <si>
    <t>VASO SANITÁRIO CONVENCIONAL (1ª LINHA)</t>
  </si>
  <si>
    <t>1.8.1.1.6.</t>
  </si>
  <si>
    <t>TUBO PARA VÁLVULA DE DESCARGA ( CURTO 1.1/4" )</t>
  </si>
  <si>
    <t>1.8.1.1.7.</t>
  </si>
  <si>
    <t>TUBO DE LIGACAO PVC CROMADO 1.1/2" / ESPUDE  - (ENTRADA)</t>
  </si>
  <si>
    <t>1.8.1.1.8.</t>
  </si>
  <si>
    <t>ANEL DE VEDAÇÃO PARA VASO SANITÁRIO</t>
  </si>
  <si>
    <t>1.8.1.1.9.</t>
  </si>
  <si>
    <t>ASSENTO EM POLIPROPILENO COM SISTEMA DE FECHAMENTO SUAVE PARA VASO SANITÁRIO</t>
  </si>
  <si>
    <t>1.8.1.1.10.</t>
  </si>
  <si>
    <t>PAPELEIRA DE PAREDE EM METAL CROMADO SEM TAMPA, INCLUSO FIXAÇÃO. AF_01/2020</t>
  </si>
  <si>
    <t>1.8.1.1.11.</t>
  </si>
  <si>
    <t>COMP 427_SEE</t>
  </si>
  <si>
    <t>DUCHA HIGIENICA PLASTICA COM REGISTRO METALICO 1/2 " (GOINFRA + SINAPI)</t>
  </si>
  <si>
    <t>1.8.1.2.</t>
  </si>
  <si>
    <t>LAVATÓRIO E ACESSÓRIOS</t>
  </si>
  <si>
    <t>1.8.1.2.1.</t>
  </si>
  <si>
    <t>LAVATÓRIO MÉDIO SEM COLUNA</t>
  </si>
  <si>
    <t>1.8.1.2.2.</t>
  </si>
  <si>
    <t>FIXACAO P/LAVATORIO (PAR)</t>
  </si>
  <si>
    <t>PAR</t>
  </si>
  <si>
    <t>1.8.1.2.3.</t>
  </si>
  <si>
    <t>LIGAÇÃO FLEXÍVEL METÁLICA DIAM.1/2"(ENGATE)</t>
  </si>
  <si>
    <t>1.8.1.2.4.</t>
  </si>
  <si>
    <t>SIFÃO DO TIPO FLEXÍVEL EM PVC 1  X 1.1/2  - FORNECIMENTO E INSTALAÇÃO. AF_01/2020</t>
  </si>
  <si>
    <t>1.8.1.2.5.</t>
  </si>
  <si>
    <t>TORNEIRA DE MESA PARA PcD COM FECHAMENTO AUTOMÁTICO TEMPORIZADO PARA LAVATÓRIO DIÂMETRO DE 1/2"</t>
  </si>
  <si>
    <t>1.8.1.2.6.</t>
  </si>
  <si>
    <t>1.8.1.2.7.</t>
  </si>
  <si>
    <t>VALVULA PARA LAVATORIO OU BEBEDOURO METALICO DIAMETRO 1"</t>
  </si>
  <si>
    <t>1.8.1.2.8.</t>
  </si>
  <si>
    <t>CUBA DE LOUÇA DE EMBUTIR REDONDA</t>
  </si>
  <si>
    <t>1.8.1.3.</t>
  </si>
  <si>
    <t>FILTRO E CHUVEIROS</t>
  </si>
  <si>
    <t>1.8.1.3.1.</t>
  </si>
  <si>
    <t>CHUVEIRO ELÉTRICO EM PVC COM BRAÇO METÁLICO</t>
  </si>
  <si>
    <t>1.8.1.3.2.</t>
  </si>
  <si>
    <t>PORTA TOALHA HASTE LONGA EM METAL/ACABAMENTO CROMADO</t>
  </si>
  <si>
    <t>1.8.1.3.3.</t>
  </si>
  <si>
    <t>SABONETEIRA EM METAL / ACABAMENTO CROMADO</t>
  </si>
  <si>
    <t>1.8.1.4.</t>
  </si>
  <si>
    <t>REGISTROS</t>
  </si>
  <si>
    <t>1.8.1.4.1.</t>
  </si>
  <si>
    <t>REGISTRO DE GAVETA C/CANOPLA DIAMETRO 1"</t>
  </si>
  <si>
    <t>1.8.1.4.2.</t>
  </si>
  <si>
    <t>REGISTRO DE GAVETA C/CANOPLA DIAMETRO 1.1/2"</t>
  </si>
  <si>
    <t>1.8.1.4.3.</t>
  </si>
  <si>
    <t>REGISTRO DE GAVETA C/CANOPLA DIAMETRO 3/4"</t>
  </si>
  <si>
    <t>1.8.2.</t>
  </si>
  <si>
    <t>ÁGUA FRIA</t>
  </si>
  <si>
    <t>1.8.2.1.</t>
  </si>
  <si>
    <t>TUBOS DE PVC SOLDÁVEL</t>
  </si>
  <si>
    <t>1.8.2.1.1.</t>
  </si>
  <si>
    <t>TUBO SOLDAVEL PVC MARROM DIAM. 25 MM</t>
  </si>
  <si>
    <t>1.8.2.1.2.</t>
  </si>
  <si>
    <t>TUBO SOLDAVEL PVC MARROM DIAM. 32 MM</t>
  </si>
  <si>
    <t>1.8.2.1.3.</t>
  </si>
  <si>
    <t>TUBO SOLDAVEL PVC MARROM DIAM. 50 MM</t>
  </si>
  <si>
    <t>1.8.2.1.4.</t>
  </si>
  <si>
    <t>TUBO SOLDAVEL PVC MARROM DIAM. 60 MM</t>
  </si>
  <si>
    <t>1.8.2.2.</t>
  </si>
  <si>
    <t>ADAPTADORES DE PVC SOLDÁVEL</t>
  </si>
  <si>
    <t>1.8.2.2.1.</t>
  </si>
  <si>
    <t>ADAPTADOR SOLDÁVEL CURTO COM BOLSA E ROSCA PARA REGISTRO 50MMX1.1/2"</t>
  </si>
  <si>
    <t>1.8.2.2.2.</t>
  </si>
  <si>
    <t>ADAPTADOR SOLDÁVEL CURTO C/ BOLSA E ROSCA PARA REGISTRO 32X1"</t>
  </si>
  <si>
    <t>1.8.2.3.</t>
  </si>
  <si>
    <t>LUVAS DE PVC</t>
  </si>
  <si>
    <t>1.8.2.3.1.</t>
  </si>
  <si>
    <t>LUVA SOLDAVEL DIAMETRO 25 mm</t>
  </si>
  <si>
    <t>1.8.2.3.2.</t>
  </si>
  <si>
    <t>LUVA SOLDAVEL C/ROSCA DIAMETRO 32 X 1"</t>
  </si>
  <si>
    <t>1.8.2.3.3.</t>
  </si>
  <si>
    <t>LUVA SOLDAVEL DIAMETRO 40 mm</t>
  </si>
  <si>
    <t>1.8.2.3.4.</t>
  </si>
  <si>
    <t>LUVA SOLDAVEL DIAMETRO 50 mm</t>
  </si>
  <si>
    <t>1.8.2.4.</t>
  </si>
  <si>
    <t>BUCHAS</t>
  </si>
  <si>
    <t>1.8.2.4.1.</t>
  </si>
  <si>
    <t>LUVA DE REDUÇÃO, PVC, SOLDÁVEL, DN 60MM X 50MM, INSTALADO EM PRUMADA DE ÁGUA - FORNECIMENTO E INSTALAÇÃO. AF_06/2022</t>
  </si>
  <si>
    <t>1.8.2.4.2.</t>
  </si>
  <si>
    <t>1.8.2.5.</t>
  </si>
  <si>
    <t>JOELHO</t>
  </si>
  <si>
    <t>1.8.2.5.1.</t>
  </si>
  <si>
    <t>1.8.2.5.2.</t>
  </si>
  <si>
    <t>JOELHO 90 GRAUS SOLDAVEL DIAMETRO 32 MM (1")</t>
  </si>
  <si>
    <t>1.8.2.5.3.</t>
  </si>
  <si>
    <t>JOELHO 90 GRAUS SOLDAVEL 50 mm (MARROM)</t>
  </si>
  <si>
    <t>1.8.2.5.4.</t>
  </si>
  <si>
    <t>JOELHO DE REDUÇÃO 90 GRAUS SOLDAVEL DIAM. 32 MM X 25 MM</t>
  </si>
  <si>
    <t>1.8.2.5.5.</t>
  </si>
  <si>
    <t>JOELHO 90 GRAUS C/ROSCA E BUCHA LATAO DIAM.1/2"</t>
  </si>
  <si>
    <t>1.8.2.5.6.</t>
  </si>
  <si>
    <t>JOELHO 90 GRAUS C/ROSCA E BUCHA LATAO DIAM. 3/4</t>
  </si>
  <si>
    <t>1.8.2.6.</t>
  </si>
  <si>
    <t>TÊ</t>
  </si>
  <si>
    <t>1.8.2.6.1.</t>
  </si>
  <si>
    <t>TE 90 GRAUS SOLDAVEL DIAMETRO 50 MM</t>
  </si>
  <si>
    <t>1.8.2.6.2.</t>
  </si>
  <si>
    <t>TE 90 GRAUS SOLDAVEL DIMETRO 60 MM</t>
  </si>
  <si>
    <t>1.8.2.6.3.</t>
  </si>
  <si>
    <t>TE REDUCAO 90 GRAUS SOLDAVEL 50 X 25 mm</t>
  </si>
  <si>
    <t>1.8.2.6.4.</t>
  </si>
  <si>
    <t>TE REDUCAO 90 GRAUS SOLDAVEL 32 X 25 mm</t>
  </si>
  <si>
    <t>1.8.2.6.5.</t>
  </si>
  <si>
    <t>1.8.2.7.</t>
  </si>
  <si>
    <t>ADESIVOS</t>
  </si>
  <si>
    <t>1.8.2.7.1.</t>
  </si>
  <si>
    <t>ADESIVO PLASTICO - FRASCO 850 G</t>
  </si>
  <si>
    <t>1.8.2.7.2.</t>
  </si>
  <si>
    <t>SOLUCAO LIMPADORA 1000 CM3</t>
  </si>
  <si>
    <t>1.8.3.</t>
  </si>
  <si>
    <t>ESGOTO SANITÁRIO</t>
  </si>
  <si>
    <t>1.8.3.1.</t>
  </si>
  <si>
    <t>CORPO DE CAIXA SIFONADA / RALO</t>
  </si>
  <si>
    <t>1.8.3.1.1.</t>
  </si>
  <si>
    <t>CORPO CAIXA SIFONADA DIAM. 150 X 150 X 50</t>
  </si>
  <si>
    <t>1.8.3.1.2.</t>
  </si>
  <si>
    <t>GRELHA QUADRADA BRANCA DIAM. 100 MM</t>
  </si>
  <si>
    <t>1.8.3.1.3.</t>
  </si>
  <si>
    <t>COMP 591_SEE</t>
  </si>
  <si>
    <t>1.8.3.1.4.</t>
  </si>
  <si>
    <t>GRELHA QUADRADA ACO INOX ROTATIVO DIAM.150 MM</t>
  </si>
  <si>
    <t>1.8.3.1.5.</t>
  </si>
  <si>
    <t>CORPO RALO SECO CILINDRICO 100 X 40</t>
  </si>
  <si>
    <t>1.8.3.2.</t>
  </si>
  <si>
    <t>CURVAS</t>
  </si>
  <si>
    <t>1.8.3.2.1.</t>
  </si>
  <si>
    <t>CURVA 90 GRAUS CURTA DIAM. 40 MM (ESGOTO)</t>
  </si>
  <si>
    <t>1.8.3.2.2.</t>
  </si>
  <si>
    <t>CURVA 90 GRAUS CURTA DIAM. 50 MM (ESGOTO)</t>
  </si>
  <si>
    <t>1.8.3.3.</t>
  </si>
  <si>
    <t>JOELHOS</t>
  </si>
  <si>
    <t>1.8.3.3.1.</t>
  </si>
  <si>
    <t>1.8.3.3.2.</t>
  </si>
  <si>
    <t>JOELHO 45 GRAUS, PVC, SERIE NORMAL, ESGOTO PREDIAL, DN 50 MM, JUNTA ELÁSTICA, FORNECIDO E INSTALADO EM PRUMADA DE ESGOTO SANITÁRIO OU VENTILAÇÃO. AF_08/2022</t>
  </si>
  <si>
    <t>1.8.3.3.3.</t>
  </si>
  <si>
    <t>JOELHO 45 GRAUS DIAMETRO 100 MM (ESGOTO)</t>
  </si>
  <si>
    <t>1.8.3.3.4.</t>
  </si>
  <si>
    <t>JOELHO 90 GRAUS DIAMETRO 50 MM (ESGOTO)</t>
  </si>
  <si>
    <t>1.8.3.3.5.</t>
  </si>
  <si>
    <t>JOELHO 90 GRAUS DIAMETRO 100 MM (ESGOTO)</t>
  </si>
  <si>
    <t>1.8.3.3.6.</t>
  </si>
  <si>
    <t>JOELHO 90 GRAUS C/ANEL 50 MM</t>
  </si>
  <si>
    <t>1.8.3.4.</t>
  </si>
  <si>
    <t>JUNÇÕES</t>
  </si>
  <si>
    <t>1.8.3.4.1.</t>
  </si>
  <si>
    <t>JUNCAO SIMPLES DIAM. 100 X 50 MM (ESGOTO)</t>
  </si>
  <si>
    <t>1.8.3.4.2.</t>
  </si>
  <si>
    <t>JUNCAO SIMPLES DIAM. 100 X 100 MM (ESGOTO)</t>
  </si>
  <si>
    <t>1.8.3.5.</t>
  </si>
  <si>
    <t>LUVAS</t>
  </si>
  <si>
    <t>1.8.3.5.1.</t>
  </si>
  <si>
    <t>LUVA SIMPLES DIAMETRO 40 MM - (ESGOTO)</t>
  </si>
  <si>
    <t>1.8.3.5.2.</t>
  </si>
  <si>
    <t>LUVA SIMPLES DIAMETRO 50 MM - (ESGOTO)</t>
  </si>
  <si>
    <t>1.8.3.5.3.</t>
  </si>
  <si>
    <t>LUVA SIMPLES DIAMETRO 100 mm - (ESGOTO)</t>
  </si>
  <si>
    <t>1.8.3.6.</t>
  </si>
  <si>
    <t>REDUÇÕES</t>
  </si>
  <si>
    <t>1.8.3.6.1.</t>
  </si>
  <si>
    <t>TERMINAL DE VENTILACAO DIAMETRO 50 MM (ESGOTO)</t>
  </si>
  <si>
    <t>1.8.3.6.2.</t>
  </si>
  <si>
    <t>REDUCAO EXCENTRICA 100 X 50 MM (ESGOTO)</t>
  </si>
  <si>
    <t>1.8.3.7.</t>
  </si>
  <si>
    <t>1.8.3.7.1.</t>
  </si>
  <si>
    <t>TE SANITARIO DIAMETRO 50 X 50 MM (ESGOTO)</t>
  </si>
  <si>
    <t>1.8.3.8.</t>
  </si>
  <si>
    <t>TUBOS</t>
  </si>
  <si>
    <t>1.8.3.8.1.</t>
  </si>
  <si>
    <t>TUBO SOLDAVEL PARA ESGOTO DIAMETRO 40 MM</t>
  </si>
  <si>
    <t>1.8.3.8.2.</t>
  </si>
  <si>
    <t>TUBO PVC, SERIE NORMAL, ESGOTO PREDIAL, DN 50 MM, FORNECIDO E INSTALADO EM PRUMADA DE ESGOTO SANITÁRIO OU VENTILAÇÃO. AF_08/2022</t>
  </si>
  <si>
    <t>1.8.3.8.3.</t>
  </si>
  <si>
    <t>TUBO PVC, SERIE NORMAL, ESGOTO PREDIAL, DN 100 MM, FORNECIDO E INSTALADO EM PRUMADA DE ESGOTO SANITÁRIO OU VENTILAÇÃO. AF_08/2022</t>
  </si>
  <si>
    <t>1.8.4.</t>
  </si>
  <si>
    <t>EXTRAS</t>
  </si>
  <si>
    <t>1.8.4.0.1.</t>
  </si>
  <si>
    <t>CAIXA DE PASSAGEM 60X60X80 CM (MEDIDAS INTERNAS) SEM TAMPA</t>
  </si>
  <si>
    <t>1.8.4.0.2.</t>
  </si>
  <si>
    <t>TAMPA EM CONCRETO ARMADO 25 MPA E=5CM PARA A CAIXA DE PASSAGEM 60X60CM</t>
  </si>
  <si>
    <t>1.8.5.</t>
  </si>
  <si>
    <t>1.8.5.0.1.</t>
  </si>
  <si>
    <t>CANALETA CONCRETO DESEMPENADO 5 CM PADRÃO GOINFRA (MEIA CANA)</t>
  </si>
  <si>
    <t>1.8.6.</t>
  </si>
  <si>
    <t>PLUVIAL</t>
  </si>
  <si>
    <t>1.8.6.1.</t>
  </si>
  <si>
    <t>1.8.6.1.1.</t>
  </si>
  <si>
    <t>1.8.6.2.</t>
  </si>
  <si>
    <t>1.8.6.2.1.</t>
  </si>
  <si>
    <t>TUBO SOLDAVEL PARA ESGOTO DIAMETRO 100 MM</t>
  </si>
  <si>
    <t>1.8.6.3.</t>
  </si>
  <si>
    <t>1.8.6.3.1.</t>
  </si>
  <si>
    <t>1.9.</t>
  </si>
  <si>
    <t>1.9.1.</t>
  </si>
  <si>
    <t>1.9.1.0.1.</t>
  </si>
  <si>
    <t>1.9.1.0.2.</t>
  </si>
  <si>
    <t>1.9.1.0.3.</t>
  </si>
  <si>
    <t>COMP 382_SEE</t>
  </si>
  <si>
    <t>TE DE REDUCAO DE FERRO GALVANIZADO, COM ROSCA BSP, DE 3/4" X 1/2" (GOINFRA + SINAPI)</t>
  </si>
  <si>
    <t>1.9.1.0.4.</t>
  </si>
  <si>
    <t>COMP 383_SEE</t>
  </si>
  <si>
    <t>1.9.1.0.5.</t>
  </si>
  <si>
    <t>1.9.1.0.6.</t>
  </si>
  <si>
    <t>NIPLE, EM FERRO GALVANIZADO, CONEXÃO ROSQUEADA, DN 15 (1/2"), INSTALADO EM RAMAIS E SUB-RAMAIS DE GÁS - FORNECIMENTO E INSTALAÇÃO. AF_10/2020</t>
  </si>
  <si>
    <t>1.9.1.0.7.</t>
  </si>
  <si>
    <t>NIPLE DUPLO DE FERRO MALEÁVEL GALVANIZADO 3/4" CLASSE 300 ROSCA NPT - NBR 6925</t>
  </si>
  <si>
    <t>1.9.1.0.8.</t>
  </si>
  <si>
    <t>COMP 212_SEE</t>
  </si>
  <si>
    <t>NIPLE DE REDUÇÃO 1/2" X 1/4" BSP (GOINFRA + SINAPI)</t>
  </si>
  <si>
    <t>1.9.1.0.9.</t>
  </si>
  <si>
    <t>COMP 213_SEE</t>
  </si>
  <si>
    <t>NIPLE DE REDUÇÃO 3/4" X 1/2" BSP (GOINFRA + SINAPI)</t>
  </si>
  <si>
    <t>1.9.1.0.10.</t>
  </si>
  <si>
    <t>TUBO DE AÇO GALVANIZADO COM COSTURA, CLASSE MÉDIA, CONEXÃO ROSQUEADA, DN 20 (3/4"), INSTALADO EM RAMAIS E SUB-RAMAIS DE GÁS - FORNECIMENTO E INSTALAÇÃO. AF_10/2020</t>
  </si>
  <si>
    <t>1.9.1.0.11.</t>
  </si>
  <si>
    <t>JOELHO 90 GRAUS, EM FERRO GALVANIZADO, CONEXÃO ROSQUEADA, DN 20 (3/4"), INSTALADO EM RAMAIS E SUB-RAMAIS DE GÁS - FORNECIMENTO E INSTALAÇÃO. AF_10/2020</t>
  </si>
  <si>
    <t>1.9.1.0.12.</t>
  </si>
  <si>
    <t>COMP 237_SEE</t>
  </si>
  <si>
    <t>FITA ANTICORROSIVA (GOINFRA + SINAPI)</t>
  </si>
  <si>
    <t>1.9.1.0.13.</t>
  </si>
  <si>
    <t>VÁLVULA DE ESFERA TRIPARTIDA 3/4", PASSAGEM PLENA, ROSCA NPT, CLASSE 300 - NORMA ASME B16.34</t>
  </si>
  <si>
    <t>1.9.1.0.14.</t>
  </si>
  <si>
    <t>TE DE FERRO MALEÁVEL GALVANIZADO 3/4" CLASSE 150 ROSCA NPT NBR 6925</t>
  </si>
  <si>
    <t>1.9.1.0.15.</t>
  </si>
  <si>
    <t>COMP 542_SEE</t>
  </si>
  <si>
    <t>VÁLVULA UGV-1 3/4" - FORNECIMENTO E INSTALAÇÃO (GOINFRA + ORSE)</t>
  </si>
  <si>
    <t>1.9.1.0.16.</t>
  </si>
  <si>
    <t>COMP 543_SEE</t>
  </si>
  <si>
    <t>VÁLVULA UGV-1 1/2" - FORNECIMENTO E INSTALAÇÃO (GOINFRA + ORSE)</t>
  </si>
  <si>
    <t>1.9.1.0.17.</t>
  </si>
  <si>
    <t>VÁLVULA DE RETENÇÃO EM LATÃO 7/16" NS (I) X 1/2" NPT (E)</t>
  </si>
  <si>
    <t>1.9.1.0.18.</t>
  </si>
  <si>
    <t>COMP 210_SEE</t>
  </si>
  <si>
    <t>REGULADOR DE 1º ESTÁGIO 60KG/H MODELO AP-40 COM MANÔMETRO (GOINFRA + ORSE)</t>
  </si>
  <si>
    <t>1.9.1.0.19.</t>
  </si>
  <si>
    <t>EXTINTOR PO QUIMICO SECO (6 KG) - CAPACIDADE EXTINTORA 20 BC</t>
  </si>
  <si>
    <t>1.9.1.0.20.</t>
  </si>
  <si>
    <t>COMP 235_SEE</t>
  </si>
  <si>
    <t>PLACA DE SINALIZAÇÃO EM PVC COD 01 - (300X300) PROIBIDO FUMAR (GOINFRA + SINAPI)</t>
  </si>
  <si>
    <t>1.9.1.0.21.</t>
  </si>
  <si>
    <t>COMP 236_SEE</t>
  </si>
  <si>
    <t>1.9.1.0.22.</t>
  </si>
  <si>
    <t>BRACADEIRA METALICA TIPO "D" DIAM. 3/4"</t>
  </si>
  <si>
    <t>1.9.1.0.23.</t>
  </si>
  <si>
    <t>1.9.1.0.24.</t>
  </si>
  <si>
    <t>1.9.1.0.25.</t>
  </si>
  <si>
    <t>CHICOTE "PIGTAIL" FLEXÍVEL PARA P-45 DE MANGUEIRA NITRÍLICA COM COMPRIMENTO DE 500 MM E ROSCA DAS CONEXÕES DE 7/8" R.E. X 7/16"NS OU M20 X 7/16" NS - NBR 13419</t>
  </si>
  <si>
    <t>1.9.1.0.26.</t>
  </si>
  <si>
    <t>SUPORTE "L" , EM FERRO CHATO 1/8" X 1" PINTADO (42CM) PARA TUBO DE AÇO GALVANIZADO 3/4" -  INCLUSO ABRAÇADEIRA TIPO "U" 3/4"/PARAFUSOS/PORCAS/ARRUELAS, BEM COMO A FIXAÇÃO NA PAREDE COM BUCHAS/PARAFUSOS.</t>
  </si>
  <si>
    <t>1.9.1.0.27.</t>
  </si>
  <si>
    <t>COMP 045_SEE</t>
  </si>
  <si>
    <t>LAUDO DE ESTANQUEIDADE (GOINFRA)</t>
  </si>
  <si>
    <t>1.9.2.</t>
  </si>
  <si>
    <t>INST. DE INCÊNDIO</t>
  </si>
  <si>
    <t>1.9.2.0.1.</t>
  </si>
  <si>
    <t>EXTINTOR MULTI USO EM PO A B C (6 KG) - CAPACIDADE EXTINTORA 3A 20BC</t>
  </si>
  <si>
    <t>1.9.2.0.2.</t>
  </si>
  <si>
    <t>LUMINÁRIA DE EMERGÊNCIA, COM 30 LÂMPADAS LED DE 2 W, SEM REATOR - FORNECIMENTO E INSTALAÇÃO. AF_02/2020</t>
  </si>
  <si>
    <t>1.9.2.0.3.</t>
  </si>
  <si>
    <t>COMP 024_SEE</t>
  </si>
  <si>
    <t>SINALIZADOR FOTOLUMINESCENTE PARA EXTINTOR (GOINFRA + SINAPI)</t>
  </si>
  <si>
    <t>1.9.2.0.4.</t>
  </si>
  <si>
    <t>COMP 025_SEE</t>
  </si>
  <si>
    <t>SINALIZADOR FOTOLUMINESCENTE DE EMERGÊNCIA (GOINFRA + SINAPI)</t>
  </si>
  <si>
    <t>1.9.2.0.5.</t>
  </si>
  <si>
    <t>COMP 412_SEE</t>
  </si>
  <si>
    <t>1.10.</t>
  </si>
  <si>
    <t>1.10.1.</t>
  </si>
  <si>
    <t>1.10.1.0.1.</t>
  </si>
  <si>
    <t>IMPERMEABILIZAÇÃO  MURO DE ARRIMO COM 4 DEMÃOS DE EMULSÃO ASFÁLTICA</t>
  </si>
  <si>
    <t>1.10.2.</t>
  </si>
  <si>
    <t>1.10.2.0.1.</t>
  </si>
  <si>
    <t>IMPERMEABILIZACAO VIGAS BALDRAMES E=2,0 CM</t>
  </si>
  <si>
    <t>1.10.3.</t>
  </si>
  <si>
    <t>1.11.</t>
  </si>
  <si>
    <t>1.11.1.</t>
  </si>
  <si>
    <t>CALHA E RUFO</t>
  </si>
  <si>
    <t>1.11.1.0.1.</t>
  </si>
  <si>
    <t>CALHA DE CHAPA GALVANIZADA</t>
  </si>
  <si>
    <t>1.12.</t>
  </si>
  <si>
    <t>1.12.0.0.1.</t>
  </si>
  <si>
    <t>PORTÃO DE ABRIR 02 FOLHAS DE TELA/TUBO FoGo 1.1/2" PT1/PT2 C/FERRAGENS</t>
  </si>
  <si>
    <t>1.12.0.0.2.</t>
  </si>
  <si>
    <t>1.12.0.0.3.</t>
  </si>
  <si>
    <t>COMP 083_SEE</t>
  </si>
  <si>
    <t>CORRIMÃO DE PISO - INCLUSO PINTURA - PADRÃO SEDUC (GOINFRA)</t>
  </si>
  <si>
    <t>1.12.0.0.4.</t>
  </si>
  <si>
    <t>COMP 084_SEE</t>
  </si>
  <si>
    <t>GUARDA-CORPO COM CORRIMÃO - INCLUSO PINTURA - PADRÃO SEDUC (GOINFRA)</t>
  </si>
  <si>
    <t>1.12.0.0.5.</t>
  </si>
  <si>
    <t>COMP 085_SEE</t>
  </si>
  <si>
    <t>GUARDA-CORPO - INCLUSO PINTURA - PADRÃO SEDUC (GOINFRA)</t>
  </si>
  <si>
    <t>1.12.0.0.6.</t>
  </si>
  <si>
    <t>COMP 007_SEE</t>
  </si>
  <si>
    <t>GUICHÊ CANTONEIRA/GRADE PARA VIDRO (GOINFRA + SINAPI)</t>
  </si>
  <si>
    <t>M²</t>
  </si>
  <si>
    <t>1.13.</t>
  </si>
  <si>
    <t>1.13.1.</t>
  </si>
  <si>
    <t>MURO</t>
  </si>
  <si>
    <t>1.13.1.0.1.</t>
  </si>
  <si>
    <t>CHAPISCO ROLADO - (1COLA:10CI:30 ARML)</t>
  </si>
  <si>
    <t>1.13.1.0.2.</t>
  </si>
  <si>
    <t>REBOCO (1 CALH:4 ARFC+100kgCI/M3)</t>
  </si>
  <si>
    <t>1.13.2.</t>
  </si>
  <si>
    <t>1.13.2.0.1.</t>
  </si>
  <si>
    <t>1.13.2.0.2.</t>
  </si>
  <si>
    <t>1.14.</t>
  </si>
  <si>
    <t>1.14.1.</t>
  </si>
  <si>
    <t>ÁREAS LIVRES</t>
  </si>
  <si>
    <t>1.14.1.0.1.</t>
  </si>
  <si>
    <t>LASTRO DE BRITA PARA PISO - (OBRAS CIVIS)</t>
  </si>
  <si>
    <t>1.14.1.0.2.</t>
  </si>
  <si>
    <t>1.14.2.</t>
  </si>
  <si>
    <t>CALÇADA</t>
  </si>
  <si>
    <t>1.14.2.0.1.</t>
  </si>
  <si>
    <t>1.14.2.0.2.</t>
  </si>
  <si>
    <t>1.14.3.</t>
  </si>
  <si>
    <t>RAMPAS</t>
  </si>
  <si>
    <t>1.14.3.0.1.</t>
  </si>
  <si>
    <t>1.14.3.0.2.</t>
  </si>
  <si>
    <t>1.14.4.</t>
  </si>
  <si>
    <t>PODOTÁTIL</t>
  </si>
  <si>
    <t>1.14.4.0.1.</t>
  </si>
  <si>
    <t>1.14.4.0.2.</t>
  </si>
  <si>
    <t>1.14.5.</t>
  </si>
  <si>
    <t>PASSARELAS</t>
  </si>
  <si>
    <t>1.14.5.0.1.</t>
  </si>
  <si>
    <t>PASSEIO PROTECAO EM CONC.DESEMPEN.5 CM 1:2,5:3,5 (INCLUSO ESPELHO DE 30CM/ESCAVAÇÃO/REATERRO/APILOAMENTO/ATERRO INTERNO)</t>
  </si>
  <si>
    <t>1.14.6.</t>
  </si>
  <si>
    <t>PISO EM GRANITINA</t>
  </si>
  <si>
    <t>1.14.6.0.1.</t>
  </si>
  <si>
    <t>GRANITINA 8MM FUNDIDA COM CONTRAPISO (1CI:3ARML) E=2CM E JUNTA PLASTICA 27MM</t>
  </si>
  <si>
    <t>1.15.</t>
  </si>
  <si>
    <t>1.15.0.0.1.</t>
  </si>
  <si>
    <t>ENGENHEIRO - (OBRAS CIVIS)</t>
  </si>
  <si>
    <t>1.15.0.0.2.</t>
  </si>
  <si>
    <t>ENCARREGADO - (OBRAS CIVIS)</t>
  </si>
  <si>
    <t>1.15.0.0.3.</t>
  </si>
  <si>
    <t>ALMOXARIFE - (OBRAS CIVIS)</t>
  </si>
  <si>
    <t>1.16.</t>
  </si>
  <si>
    <t>1.16.1.</t>
  </si>
  <si>
    <t>1.16.1.0.1.</t>
  </si>
  <si>
    <t>1.16.2.</t>
  </si>
  <si>
    <t>1.16.2.0.1.</t>
  </si>
  <si>
    <t>1.16.3.</t>
  </si>
  <si>
    <t>LETREIRO</t>
  </si>
  <si>
    <t>1.16.3.0.1.</t>
  </si>
  <si>
    <t>LETREIRO MÉDIO A GRANDE PORTE EM PAREDE FEITO A PINCEL</t>
  </si>
  <si>
    <t>1.16.4.</t>
  </si>
  <si>
    <t>GRELHAS</t>
  </si>
  <si>
    <t>1.16.4.0.1.</t>
  </si>
  <si>
    <t>PINTURA TINTA ESMALTE PARA ESQUADRIAS DE FERRO C  FUNDO ANTICORROSIVO</t>
  </si>
  <si>
    <t>1.16.5.</t>
  </si>
  <si>
    <t>PORTÕES</t>
  </si>
  <si>
    <t>1.16.5.0.1.</t>
  </si>
  <si>
    <t>1.16.6.</t>
  </si>
  <si>
    <t>PISOS DE CONCRETO</t>
  </si>
  <si>
    <t>1.16.6.0.1.</t>
  </si>
  <si>
    <t>PINTURA TINTA POLIESPORTIVA - 2 DEMÃOS (PISOS E CIMENTADOS)</t>
  </si>
  <si>
    <t>1.16.7.</t>
  </si>
  <si>
    <t>MEIO FIO</t>
  </si>
  <si>
    <t>1.16.7.0.1.</t>
  </si>
  <si>
    <t>CAIAÇAO 2 DEMAOS EM POSTE/ VIGAS E MEIO FIO(OC)</t>
  </si>
  <si>
    <t>1.17.</t>
  </si>
  <si>
    <t>1.17.1.</t>
  </si>
  <si>
    <t>EXECUÇÃO OBRA</t>
  </si>
  <si>
    <t>1.17.1.0.1.</t>
  </si>
  <si>
    <t>1.17.1.0.2.</t>
  </si>
  <si>
    <t>MEIO FIO PD. GOINFRA EM CONC. PRÉ MOLD. RETO/CURVO (9v12X30X100CM), FC28=20MPA COM ARGAM.(1CI:3ARMLC) P/ARREMATE DO REJUNT. - INCLUSO ESCAV./APILOAM./REATERRO E CONC.FC28= 10MPA P/ ASSENTAM. E CHUMBAMENTO</t>
  </si>
  <si>
    <t>1.17.1.0.3.</t>
  </si>
  <si>
    <t>1.17.1.0.4.</t>
  </si>
  <si>
    <t>PLANTIO DE ÁRVORE ORNAMENTAL COM ALTURA DE MUDA MAIOR QUE 2,00 M E MENOR OU IGUAL A 4,00 M. AF_05/2018</t>
  </si>
  <si>
    <t>1.17.1.0.5.</t>
  </si>
  <si>
    <t>COMP 575_SEE</t>
  </si>
  <si>
    <t>MOLA AEREA FECHA PORTA, PARA PORTAS COM LARGURA ATE 95 CM (GOINFRA + SINAPI)</t>
  </si>
  <si>
    <t>1.17.1.0.6.</t>
  </si>
  <si>
    <t>COMP 276_SEE</t>
  </si>
  <si>
    <t>1.17.1.0.7.</t>
  </si>
  <si>
    <t>1.17.1.0.8.</t>
  </si>
  <si>
    <t>MOLDURA TIPO "U" INVERTIDO EM ARGAMASSA COM 2CM DE ESPESSURA TIPO PINGADEIRA EM MURO/PLATIBANDA ( A PARTE VERTICAL DESCE 2,5CM)</t>
  </si>
  <si>
    <t>1.17.2.</t>
  </si>
  <si>
    <t>SINALIZAÇÃO</t>
  </si>
  <si>
    <t>1.17.2.0.1.</t>
  </si>
  <si>
    <t>COMP 499_SEE</t>
  </si>
  <si>
    <t>1.17.2.0.2.</t>
  </si>
  <si>
    <t>COMP 451_SEE</t>
  </si>
  <si>
    <t>1.17.2.0.3.</t>
  </si>
  <si>
    <t>COMP 476_SEE</t>
  </si>
  <si>
    <t>1.17.2.0.4.</t>
  </si>
  <si>
    <t>COMP 635_SEE</t>
  </si>
  <si>
    <t>SINALIZADOR/SIRENE AUDIOVISUAL COM 01 ACIONADOR/BOTOEIRA - FORNECIMENTO E INSTALAÇÃO (GOINFRA + CPOS)</t>
  </si>
  <si>
    <t>1.17.3.</t>
  </si>
  <si>
    <t>ENTREGA OBRA</t>
  </si>
  <si>
    <t>1.17.3.0.1.</t>
  </si>
  <si>
    <t>OBELISCO PARA PLACA DE INAUGURAÇÃO - PADRÃO GOINFRA</t>
  </si>
  <si>
    <t>1.17.3.0.2.</t>
  </si>
  <si>
    <t>PLACA DE INAUGURAÇÃO AÇO ESCOVADO 60 X 120 CM</t>
  </si>
  <si>
    <t>1.17.3.0.3.</t>
  </si>
  <si>
    <t>LIMPEZA FINAL DE OBRA - (OBRAS CIVIS)</t>
  </si>
  <si>
    <t>1.17.4.</t>
  </si>
  <si>
    <t>ADMINISTRATIVO</t>
  </si>
  <si>
    <t>1.17.4.0.2.</t>
  </si>
  <si>
    <t>COMP 060_SEE</t>
  </si>
  <si>
    <t>VALE TRANSPORTE (RMTC)</t>
  </si>
  <si>
    <t>1.17.4.0.3.</t>
  </si>
  <si>
    <t>CANTINA - (OBRAS CIVIS)</t>
  </si>
  <si>
    <t>RE</t>
  </si>
  <si>
    <t>BLOCO ADMINISTRATIVO S/ COZINHA - PADRÃO GOINFRA</t>
  </si>
  <si>
    <t>2.1.</t>
  </si>
  <si>
    <t>2.1.0.0.1.</t>
  </si>
  <si>
    <t>LOCAÇÃO DA OBRA, EXECUÇÃO DE GABARITO SEM REAPROVEITAMENTO, INCLUSO PINTURA (FACE INTERNA DO RIPÃO 15CM) E PIQUETE COM TESTEMUNHA</t>
  </si>
  <si>
    <t>2.2.</t>
  </si>
  <si>
    <t>2.2.0.0.1.</t>
  </si>
  <si>
    <t>2.3.</t>
  </si>
  <si>
    <t>2.3.0.0.1.</t>
  </si>
  <si>
    <t>2.3.0.0.2.</t>
  </si>
  <si>
    <t>APILOAMENTO MECÂNICO</t>
  </si>
  <si>
    <t>2.4.</t>
  </si>
  <si>
    <t>2.4.1.</t>
  </si>
  <si>
    <t>2.4.1.0.1.</t>
  </si>
  <si>
    <t>2.4.1.0.2.</t>
  </si>
  <si>
    <t>2.4.1.0.3.</t>
  </si>
  <si>
    <t>2.4.2.</t>
  </si>
  <si>
    <t>BLOCOS E ARRANQUES</t>
  </si>
  <si>
    <t>2.4.2.0.1.</t>
  </si>
  <si>
    <t>2.4.2.0.2.</t>
  </si>
  <si>
    <t>2.4.2.0.3.</t>
  </si>
  <si>
    <t>2.4.2.0.4.</t>
  </si>
  <si>
    <t>2.4.2.0.5.</t>
  </si>
  <si>
    <t>2.4.2.0.6.</t>
  </si>
  <si>
    <t>2.4.2.0.7.</t>
  </si>
  <si>
    <t>2.4.2.0.8.</t>
  </si>
  <si>
    <t>2.4.2.0.9.</t>
  </si>
  <si>
    <t>REATERRO COM APILOAMENTO MANUAL (BLOCOS/SAPATAS)</t>
  </si>
  <si>
    <t>2.4.3.</t>
  </si>
  <si>
    <t>2.4.3.0.1.</t>
  </si>
  <si>
    <t>2.5.</t>
  </si>
  <si>
    <t>2.5.1.</t>
  </si>
  <si>
    <t>2.5.1.0.1.</t>
  </si>
  <si>
    <t>2.5.1.0.2.</t>
  </si>
  <si>
    <t>2.5.1.0.3.</t>
  </si>
  <si>
    <t>2.5.1.0.4.</t>
  </si>
  <si>
    <t>2.5.1.0.5.</t>
  </si>
  <si>
    <t>2.5.1.0.6.</t>
  </si>
  <si>
    <t>2.5.1.0.7.</t>
  </si>
  <si>
    <t>2.5.1.0.8.</t>
  </si>
  <si>
    <t>2.5.1.0.9.</t>
  </si>
  <si>
    <t>2.5.2.</t>
  </si>
  <si>
    <t>2.5.2.0.1.</t>
  </si>
  <si>
    <t>2.5.2.0.2.</t>
  </si>
  <si>
    <t>2.5.2.0.3.</t>
  </si>
  <si>
    <t>2.5.2.0.4.</t>
  </si>
  <si>
    <t>2.5.2.0.5.</t>
  </si>
  <si>
    <t>2.5.3.</t>
  </si>
  <si>
    <t>VIGAS DA COBERTURA</t>
  </si>
  <si>
    <t>2.5.3.0.1.</t>
  </si>
  <si>
    <t>2.5.3.0.2.</t>
  </si>
  <si>
    <t>2.5.3.0.3.</t>
  </si>
  <si>
    <t>2.5.3.0.4.</t>
  </si>
  <si>
    <t>2.5.3.0.5.</t>
  </si>
  <si>
    <t>2.5.3.0.6.</t>
  </si>
  <si>
    <t>2.5.4.</t>
  </si>
  <si>
    <t>2.5.4.0.1.</t>
  </si>
  <si>
    <t>2.5.5.</t>
  </si>
  <si>
    <t>LAJE PRÉ MOLDADA</t>
  </si>
  <si>
    <t>2.5.5.0.1.</t>
  </si>
  <si>
    <t>COMP 500_SEE</t>
  </si>
  <si>
    <t>LAJE PRÉ-FABRICADA TRELIÇADA PARA COBERTURA, H=12CM, ENCHIMENTO EM EPS, INCLUSIVE ESCORAMENTO EM MADEIRA ROLIÇA E CAPEAMENTO COM CONCRETO USINADO 25 MPA - FORNECIMENTO E INSTALAÇÃO. (GOINFRA + ORSE)</t>
  </si>
  <si>
    <t>2.6.</t>
  </si>
  <si>
    <t>2.6.0.0.1.</t>
  </si>
  <si>
    <t>LUMINÁRIA TIPO ARANDELA DE USO EXTERNO BLINDADA COM GRADE ( MÉDIA ) - BASE E- 27</t>
  </si>
  <si>
    <t>2.6.0.0.2.</t>
  </si>
  <si>
    <t>2.6.0.0.3.</t>
  </si>
  <si>
    <t>BUCHA E ARRUELA METALICA DIAM. 2"</t>
  </si>
  <si>
    <t>2.6.0.0.4.</t>
  </si>
  <si>
    <t>CABO DE COBRE NU 16 MM2 (6,94 M/KG)</t>
  </si>
  <si>
    <t>2.6.0.0.5.</t>
  </si>
  <si>
    <t>CABO FLEXÍVEL PVC (70° C), 0,6/1 KV, 16 MM2</t>
  </si>
  <si>
    <t>2.6.0.0.6.</t>
  </si>
  <si>
    <t>CABO TELEFONICO CCI-50 1 PAR</t>
  </si>
  <si>
    <t>2.6.0.0.7.</t>
  </si>
  <si>
    <t>CABO TELEFONICO CCE-50 2 PARES</t>
  </si>
  <si>
    <t>2.6.0.0.8.</t>
  </si>
  <si>
    <t>CAIXA DE PASSAGEM -  TAMPA EM CONCRETO ARMADO 25 MPA E=5CM</t>
  </si>
  <si>
    <t>2.6.0.0.9.</t>
  </si>
  <si>
    <t>CAIXA DE PASSAGEM METÁLICA DE EMBUTIR 20X20X10 CM</t>
  </si>
  <si>
    <t>2.6.0.0.10.</t>
  </si>
  <si>
    <t>CAIXA METÁLICA HEXAGONAL PARA ARANDELA (SEXTAVADA 3"X3")</t>
  </si>
  <si>
    <t>2.6.0.0.11.</t>
  </si>
  <si>
    <t>CAIXA METALICA OCTOGONAL FUNDO MOVEL DUPLA 4"</t>
  </si>
  <si>
    <t>2.6.0.0.12.</t>
  </si>
  <si>
    <t>TOMADA TELEFÔNICA RJ-11</t>
  </si>
  <si>
    <t>2.6.0.0.13.</t>
  </si>
  <si>
    <t>CAIXA METALICA RETANGULAR 4" X 2" X 2"</t>
  </si>
  <si>
    <t>2.6.0.0.14.</t>
  </si>
  <si>
    <t>CAIXA DE PASSAGEM 20X20X25CM (MEDIDAS INTERNAS) FUNDO BRITA SEM TAMPA</t>
  </si>
  <si>
    <t>2.6.0.0.15.</t>
  </si>
  <si>
    <t>2.6.0.0.16.</t>
  </si>
  <si>
    <t>CAIXA DE PASSAGEM 50X50X80CM (MEDIDAS INTERNAS) FUNDO DE BRITA SEM TAMPA</t>
  </si>
  <si>
    <t>2.6.0.0.17.</t>
  </si>
  <si>
    <t>2.6.0.0.18.</t>
  </si>
  <si>
    <t>CURVA DE 90 GRAUS DE PVC RIGIDO DIAM. 3/4"</t>
  </si>
  <si>
    <t>2.6.0.0.19.</t>
  </si>
  <si>
    <t>2.6.0.0.20.</t>
  </si>
  <si>
    <t>DISJUNTOR MONOPOLAR DE 10 A 32-A</t>
  </si>
  <si>
    <t>2.6.0.0.21.</t>
  </si>
  <si>
    <t>2.6.0.0.22.</t>
  </si>
  <si>
    <t>2.6.0.0.23.</t>
  </si>
  <si>
    <t>ELETRODUTO DE PVC RIGIDO DIAMETRO 2"</t>
  </si>
  <si>
    <t>2.6.0.0.24.</t>
  </si>
  <si>
    <t>2.6.0.0.25.</t>
  </si>
  <si>
    <t>ELETRODUTO PVC FLEXÍVEL - MANGUEIRA CORRUGADA LEVE - DIAM. 32MM</t>
  </si>
  <si>
    <t>2.6.0.0.26.</t>
  </si>
  <si>
    <t>ELETRODUTO PVC FLEXÍVEL - MANGUEIRA CORRUGADA REFORÇADA - DIAM. 60MM</t>
  </si>
  <si>
    <t>2.6.0.0.27.</t>
  </si>
  <si>
    <t>FIO ISOLADO PVC 750 V, 2,5 MM2</t>
  </si>
  <si>
    <t>2.6.0.0.28.</t>
  </si>
  <si>
    <t>FIO ISOLADO PVC 750 V, 4 MM2</t>
  </si>
  <si>
    <t>2.6.0.0.29.</t>
  </si>
  <si>
    <t>FITA ISOLANTE, ROLO DE 20,00 M</t>
  </si>
  <si>
    <t>2.6.0.0.30.</t>
  </si>
  <si>
    <t>2.6.0.0.31.</t>
  </si>
  <si>
    <t>2.6.0.0.32.</t>
  </si>
  <si>
    <t>2.6.0.0.33.</t>
  </si>
  <si>
    <t>LUVA PVC ROSQUEAVEL DIAMETRO 3/4"</t>
  </si>
  <si>
    <t>2.6.0.0.34.</t>
  </si>
  <si>
    <t>LUVA PVC ROSQUEAVEL DIAMETRO 2"</t>
  </si>
  <si>
    <t>2.6.0.0.35.</t>
  </si>
  <si>
    <t>CONECTOR TIPO PARAFUSO FENDIDO 4 MM2</t>
  </si>
  <si>
    <t>2.6.0.0.36.</t>
  </si>
  <si>
    <t>QUADRO DE DISTRIBUIÇÃO DE EMBUTIR METÁLICO CB-24E - 150A</t>
  </si>
  <si>
    <t>2.6.0.0.37.</t>
  </si>
  <si>
    <t>LUMINÁRIA TIPO SPOT DE SOBREPOR PARA 01 LÂMPADA</t>
  </si>
  <si>
    <t>2.6.0.0.38.</t>
  </si>
  <si>
    <t>TAMPA DE Fo.Fo. R1 COM BASE</t>
  </si>
  <si>
    <t>2.6.0.0.39.</t>
  </si>
  <si>
    <t>2.6.0.0.40.</t>
  </si>
  <si>
    <t>2.6.0.0.41.</t>
  </si>
  <si>
    <t>2.7.</t>
  </si>
  <si>
    <t>2.7.0.0.1.</t>
  </si>
  <si>
    <t>2.7.0.0.2.</t>
  </si>
  <si>
    <t>2.7.0.0.3.</t>
  </si>
  <si>
    <t>2.7.0.0.4.</t>
  </si>
  <si>
    <t>VÁLVULA DE DESCARGA DUPLO ACIONAMENTO COM ACABAMENTO CROMADO</t>
  </si>
  <si>
    <t>2.7.0.0.5.</t>
  </si>
  <si>
    <t>2.7.0.0.6.</t>
  </si>
  <si>
    <t>2.7.0.0.7.</t>
  </si>
  <si>
    <t>PORTA PAPEL HIGIÊNICO EM LOUÇA - EMBUTIR</t>
  </si>
  <si>
    <t>2.7.0.0.8.</t>
  </si>
  <si>
    <t>LIGAÇÃO FLEXÍVEL PVC DIAM.1/2" (ENGATE)</t>
  </si>
  <si>
    <t>2.7.0.0.9.</t>
  </si>
  <si>
    <t>SIFAO PARA LAVATORIO PVC CROMADO DIAM.1"X1.1/2"</t>
  </si>
  <si>
    <t>2.7.0.0.10.</t>
  </si>
  <si>
    <t>TORNEIRA DE MESA PARA LAVATÓRIO DIÂMETRO DE 1/2"</t>
  </si>
  <si>
    <t>2.7.0.0.11.</t>
  </si>
  <si>
    <t>2.7.0.0.12.</t>
  </si>
  <si>
    <t>CUBA DE LOUCA DE EMBUTIR OVAL MÉDIA</t>
  </si>
  <si>
    <t>2.7.0.0.13.</t>
  </si>
  <si>
    <t>2.7.0.0.14.</t>
  </si>
  <si>
    <t>2.7.0.0.15.</t>
  </si>
  <si>
    <t>2.7.0.0.16.</t>
  </si>
  <si>
    <t>ADAPTADOR SOLDÁVEL CURTO C/ BOLSA E ROSCA PARA REGISTRO 25X3/4"</t>
  </si>
  <si>
    <t>2.7.0.0.17.</t>
  </si>
  <si>
    <t>2.7.0.0.18.</t>
  </si>
  <si>
    <t>JOELHO 90 GRAUS SOLDAVEL DIAMETRO 25 MM</t>
  </si>
  <si>
    <t>2.7.0.0.19.</t>
  </si>
  <si>
    <t>2.7.0.0.20.</t>
  </si>
  <si>
    <t>JOELHO DE REDUCAO 90 GRAUS SOLDÁVEL COM BUCHA LATAO 25X1/2"</t>
  </si>
  <si>
    <t>2.7.0.0.21.</t>
  </si>
  <si>
    <t>2.7.0.0.22.</t>
  </si>
  <si>
    <t>2.7.0.0.23.</t>
  </si>
  <si>
    <t>2.7.0.0.24.</t>
  </si>
  <si>
    <t>CORPO CAIXA SIFONADA DIAM. 100 X 100 X 50</t>
  </si>
  <si>
    <t>2.7.0.0.25.</t>
  </si>
  <si>
    <t>2.7.0.0.26.</t>
  </si>
  <si>
    <t>2.7.0.0.27.</t>
  </si>
  <si>
    <t>CURVA 90 GRAUS CURTA DIAM. 100 MM (ESGOTO)</t>
  </si>
  <si>
    <t>2.7.0.0.28.</t>
  </si>
  <si>
    <t>GRELHA QUADRADA CROMADA DIAMETRO 100 MM</t>
  </si>
  <si>
    <t>2.7.0.0.29.</t>
  </si>
  <si>
    <t>GRELHA REDONDA CROMADA DIAM.150 MM</t>
  </si>
  <si>
    <t>2.7.0.0.30.</t>
  </si>
  <si>
    <t>TAMPA PARA CAIXA PASSAGEM FERRO FUNDIDO T-33 - TRÁFEGO PESADO</t>
  </si>
  <si>
    <t>2.7.0.0.31.</t>
  </si>
  <si>
    <t>2.7.0.0.32.</t>
  </si>
  <si>
    <t>JOELHO 45 GRAUS DIAMETRO 40 MM (ESGOTO)</t>
  </si>
  <si>
    <t>2.7.0.0.33.</t>
  </si>
  <si>
    <t>2.7.0.0.34.</t>
  </si>
  <si>
    <t>JOELHO 90 GRAUS C/ANEL 40 MM</t>
  </si>
  <si>
    <t>2.7.0.0.35.</t>
  </si>
  <si>
    <t>PORTA GRELHA QUADRADA BRANCO DIAM. 150 MM</t>
  </si>
  <si>
    <t>2.7.0.0.36.</t>
  </si>
  <si>
    <t>2.7.0.0.37.</t>
  </si>
  <si>
    <t>2.7.0.0.38.</t>
  </si>
  <si>
    <t>TUBO SOLDAVEL PARA ESGOTO DIAMETRO 50 MM</t>
  </si>
  <si>
    <t>2.7.0.0.39.</t>
  </si>
  <si>
    <t>2.8.</t>
  </si>
  <si>
    <t>2.8.0.0.1.</t>
  </si>
  <si>
    <t>2.8.0.0.2.</t>
  </si>
  <si>
    <t>ELEMENTO VAZADO DE CONCRETO (MODELO COPINHO)</t>
  </si>
  <si>
    <t>2.9.</t>
  </si>
  <si>
    <t>2.9.0.0.1.</t>
  </si>
  <si>
    <t>2.10.</t>
  </si>
  <si>
    <t>2.10.0.0.1.</t>
  </si>
  <si>
    <t>ESTRUTURA TRELIÇADA DE COBERTURA, TIPO FINK, COM LIGAÇÕES SOLDADAS, INCLUSOS PERFIS METÁLICOS, CHAPAS METÁLICAS, MÃO DE OBRA E TRANSPORTE COM GUINDASTE - FORNECIMENTO E INSTALAÇÃO. AF_01/2020_PSA</t>
  </si>
  <si>
    <t>2.11.</t>
  </si>
  <si>
    <t>2.11.0.0.1.</t>
  </si>
  <si>
    <t>COBERTURA COM TELHA AMERICANA  RESINADA COR VERMELHA</t>
  </si>
  <si>
    <t>2.11.0.0.2.</t>
  </si>
  <si>
    <t>CUMEEIRA PARA TELHA AMERICANA RESINADA COR VERMELHA</t>
  </si>
  <si>
    <t>2.11.0.0.3.</t>
  </si>
  <si>
    <t>EMBOCAMENTO LATERAL  (OITOES)</t>
  </si>
  <si>
    <t>2.12.</t>
  </si>
  <si>
    <t>2.12.0.0.1.</t>
  </si>
  <si>
    <t>GRADE DE PROTECAO/TUBO INDUSTRIAL/FERRO REDONDO-GP5</t>
  </si>
  <si>
    <t>2.12.0.0.2.</t>
  </si>
  <si>
    <t>JANELA MAXIM AR CHAPA/VIDRO J1/J2/J7/J15 C/FERRAGENS</t>
  </si>
  <si>
    <t>2.12.0.0.3.</t>
  </si>
  <si>
    <t>PORTA DE ABRIR DE 01 FOLHA EM CHAPA METÁLICA PF-1 C/FERRAGENS</t>
  </si>
  <si>
    <t>2.13.</t>
  </si>
  <si>
    <t>2.13.0.0.1.</t>
  </si>
  <si>
    <t>VIDRO LISO 4 MM - COLOCADO</t>
  </si>
  <si>
    <t>2.13.0.0.2.</t>
  </si>
  <si>
    <t>VIDRO MINI-BOREAL - COLOCADO</t>
  </si>
  <si>
    <t>2.14.</t>
  </si>
  <si>
    <t>2.14.0.0.1.</t>
  </si>
  <si>
    <t>2.14.0.0.2.</t>
  </si>
  <si>
    <t>EMBOÇO (1CI:4 ARML)</t>
  </si>
  <si>
    <t>2.14.0.0.3.</t>
  </si>
  <si>
    <t>2.14.0.0.4.</t>
  </si>
  <si>
    <t>REVESTIMENTO COM CERÂMICA</t>
  </si>
  <si>
    <t>2.15.</t>
  </si>
  <si>
    <t>2.15.0.0.1.</t>
  </si>
  <si>
    <t>CHAPISCO ROLADO (1CIM:3 ARML)+(1 COLA:10 CIM)</t>
  </si>
  <si>
    <t>2.15.0.0.2.</t>
  </si>
  <si>
    <t>2.16.</t>
  </si>
  <si>
    <t>2.16.0.0.1.</t>
  </si>
  <si>
    <t>2.16.0.0.2.</t>
  </si>
  <si>
    <t>2.16.0.0.3.</t>
  </si>
  <si>
    <t>LASTRO DE CONCRETO REGULARIZADO IMPERMEABILIZADO 1:3:6 ESP=5CM (BASE)</t>
  </si>
  <si>
    <t>2.16.0.0.4.</t>
  </si>
  <si>
    <t>2.16.0.0.5.</t>
  </si>
  <si>
    <t>RODAPÉ FUNDIDO DE GRANITINA 7CM</t>
  </si>
  <si>
    <t>2.17.</t>
  </si>
  <si>
    <t>2.17.0.0.1.</t>
  </si>
  <si>
    <t>QUADRO AVISO TP-1 (1,20 X 1,20 M)</t>
  </si>
  <si>
    <t>2.17.0.0.2.</t>
  </si>
  <si>
    <t>PRATELEIRA MONTANTES EM ALVEN. APARENTE C/PINTURA</t>
  </si>
  <si>
    <t>2.18.</t>
  </si>
  <si>
    <t>2.18.0.0.1.</t>
  </si>
  <si>
    <t>PINTURA A BASE DE SILICONE 1 DEMAO</t>
  </si>
  <si>
    <t>2.18.0.0.2.</t>
  </si>
  <si>
    <t>EMASSAMENTO COM MASSA PVA DUAS DEMAOS</t>
  </si>
  <si>
    <t>2.18.0.0.3.</t>
  </si>
  <si>
    <t>PINTURA LATEX DUAS DEMAOS COM SELADOR</t>
  </si>
  <si>
    <t>2.18.0.0.4.</t>
  </si>
  <si>
    <t>PINTURA LATEX TRES DEMAOS COM SELADOR</t>
  </si>
  <si>
    <t>2.18.0.0.5.</t>
  </si>
  <si>
    <t>EMASSAMENTO ACRILICO 2 DEMAOS</t>
  </si>
  <si>
    <t>2.18.0.0.6.</t>
  </si>
  <si>
    <t>PINTURA TINTA ESMALTE SINTETICO PARA PAREDES - 2 DEMÃOS C/SELADOR</t>
  </si>
  <si>
    <t>2.18.0.0.7.</t>
  </si>
  <si>
    <t>2.18.0.0.8.</t>
  </si>
  <si>
    <t>PINTURA CERAMICA P/BEIRAL</t>
  </si>
  <si>
    <t>2.18.0.0.9.</t>
  </si>
  <si>
    <t>PINTURA  ALQUÍDICA BRILHANTE DUPLA FUNÇÃO 2 DEMÃOS = 50 MÍCRONS</t>
  </si>
  <si>
    <t>2.18.0.0.10.</t>
  </si>
  <si>
    <t>LETREIRO PEQUENO PORTE A PINCEL EM PAREDE E PORTAS</t>
  </si>
  <si>
    <t>2.19.</t>
  </si>
  <si>
    <t>2.19.0.0.1.</t>
  </si>
  <si>
    <t>2.19.0.0.2.</t>
  </si>
  <si>
    <t>BANCADA DE GRANITO C/ ESPELHO</t>
  </si>
  <si>
    <t>BLOCO LABORATÓRIOS E MIDIATECA - PADRÃO GOINFRA</t>
  </si>
  <si>
    <t>3.1.</t>
  </si>
  <si>
    <t>3.1.0.0.1.</t>
  </si>
  <si>
    <t>3.2.</t>
  </si>
  <si>
    <t>3.2.0.0.1.</t>
  </si>
  <si>
    <t>3.3.</t>
  </si>
  <si>
    <t>3.3.0.0.1.</t>
  </si>
  <si>
    <t>3.3.0.0.2.</t>
  </si>
  <si>
    <t>3.4.</t>
  </si>
  <si>
    <t>3.4.1.</t>
  </si>
  <si>
    <t>3.4.1.0.1.</t>
  </si>
  <si>
    <t>3.4.1.0.2.</t>
  </si>
  <si>
    <t>3.4.1.0.3.</t>
  </si>
  <si>
    <t>3.4.2.</t>
  </si>
  <si>
    <t>3.4.2.0.1.</t>
  </si>
  <si>
    <t>3.4.2.0.2.</t>
  </si>
  <si>
    <t>3.4.2.0.3.</t>
  </si>
  <si>
    <t>3.4.2.0.4.</t>
  </si>
  <si>
    <t>3.4.2.0.5.</t>
  </si>
  <si>
    <t>3.4.2.0.6.</t>
  </si>
  <si>
    <t>3.4.2.0.7.</t>
  </si>
  <si>
    <t>ACO CA-50A - 6,3 MM (1/4") - (OBRAS CIVIS)</t>
  </si>
  <si>
    <t>3.4.2.0.8.</t>
  </si>
  <si>
    <t>3.4.3.</t>
  </si>
  <si>
    <t>3.4.3.0.1.</t>
  </si>
  <si>
    <t>3.5.</t>
  </si>
  <si>
    <t>3.5.1.</t>
  </si>
  <si>
    <t>3.5.1.0.1.</t>
  </si>
  <si>
    <t>3.5.1.0.2.</t>
  </si>
  <si>
    <t>3.5.1.0.3.</t>
  </si>
  <si>
    <t>3.5.1.0.4.</t>
  </si>
  <si>
    <t>3.5.1.0.5.</t>
  </si>
  <si>
    <t>3.5.1.0.6.</t>
  </si>
  <si>
    <t>3.5.1.0.7.</t>
  </si>
  <si>
    <t>3.5.1.0.8.</t>
  </si>
  <si>
    <t>3.5.1.0.9.</t>
  </si>
  <si>
    <t>3.5.1.0.10.</t>
  </si>
  <si>
    <t>3.5.2.</t>
  </si>
  <si>
    <t>3.5.2.0.1.</t>
  </si>
  <si>
    <t>3.5.2.0.2.</t>
  </si>
  <si>
    <t>3.5.2.0.3.</t>
  </si>
  <si>
    <t>3.5.2.0.4.</t>
  </si>
  <si>
    <t>ACO CA-50-A - 6,3 MM (1/4") - (OBRAS CIVIS)</t>
  </si>
  <si>
    <t>3.5.2.0.5.</t>
  </si>
  <si>
    <t>3.5.2.0.6.</t>
  </si>
  <si>
    <t>ACO CA-50A - 12,5 MM (1/2") - (OBRAS CIVIS)</t>
  </si>
  <si>
    <t>3.5.2.0.7.</t>
  </si>
  <si>
    <t>3.5.3.</t>
  </si>
  <si>
    <t>3.5.3.0.1.</t>
  </si>
  <si>
    <t>3.5.3.0.2.</t>
  </si>
  <si>
    <t>3.5.3.0.3.</t>
  </si>
  <si>
    <t>3.5.3.0.4.</t>
  </si>
  <si>
    <t>3.5.3.0.5.</t>
  </si>
  <si>
    <t>3.5.3.0.6.</t>
  </si>
  <si>
    <t>3.5.3.0.7.</t>
  </si>
  <si>
    <t>3.5.4.</t>
  </si>
  <si>
    <t>3.5.4.0.1.</t>
  </si>
  <si>
    <t>3.5.5.</t>
  </si>
  <si>
    <t>LAJE PRÉ-MOLDADA</t>
  </si>
  <si>
    <t>3.6.</t>
  </si>
  <si>
    <t>3.6.0.0.1.</t>
  </si>
  <si>
    <t>LUMINÁRIA DE SOBREPOR USO AO TEMPO (TARTARUGA) - BASE E-27</t>
  </si>
  <si>
    <t>3.6.0.0.2.</t>
  </si>
  <si>
    <t>ARRUELA LISA D=1/4"</t>
  </si>
  <si>
    <t>3.6.0.0.3.</t>
  </si>
  <si>
    <t>3.6.0.0.4.</t>
  </si>
  <si>
    <t>CABO FLEXÍVEL PVC (70° C), 0,6/1 KV, 2,5 MM2</t>
  </si>
  <si>
    <t>3.6.0.0.5.</t>
  </si>
  <si>
    <t>CABO FLEXÍVEL PVC (70° C), 0,6/1 KV, 4 MM2</t>
  </si>
  <si>
    <t>3.6.0.0.6.</t>
  </si>
  <si>
    <t>CABO FLEXÍVEL PVC (70° C), 0,6/1 KV, 10 MM2</t>
  </si>
  <si>
    <t>3.6.0.0.7.</t>
  </si>
  <si>
    <t>3.6.0.0.8.</t>
  </si>
  <si>
    <t>3.6.0.0.9.</t>
  </si>
  <si>
    <t>3.6.0.0.10.</t>
  </si>
  <si>
    <t>3.6.0.0.11.</t>
  </si>
  <si>
    <t>3.6.0.0.12.</t>
  </si>
  <si>
    <t>3.6.0.0.13.</t>
  </si>
  <si>
    <t>3.6.0.0.14.</t>
  </si>
  <si>
    <t>3.6.0.0.15.</t>
  </si>
  <si>
    <t>3.6.0.0.16.</t>
  </si>
  <si>
    <t>3.6.0.0.17.</t>
  </si>
  <si>
    <t>CHUMBADOR PARA CANTONEIRA D = 1/4"</t>
  </si>
  <si>
    <t>3.6.0.0.18.</t>
  </si>
  <si>
    <t>CURVA DE INVERSAO PARA ELETROCALHA 50 X 50 MM</t>
  </si>
  <si>
    <t>3.6.0.0.19.</t>
  </si>
  <si>
    <t>3.6.0.0.20.</t>
  </si>
  <si>
    <t>DISJUNTOR TRIPOLAR 40 A 50A</t>
  </si>
  <si>
    <t>3.6.0.0.21.</t>
  </si>
  <si>
    <t>ELETROCALHA PRÉ-ZINCADA, CH. 22, PERFIL "C" COM ABAS 50X50 MM SEM TAMPA</t>
  </si>
  <si>
    <t>3.6.0.0.22.</t>
  </si>
  <si>
    <t>ELETRODUTO PVC FLEXÍVEL - MANGUEIRA CORRUGADA LEVE - DIAM. 20MM</t>
  </si>
  <si>
    <t>3.6.0.0.23.</t>
  </si>
  <si>
    <t>3.6.0.0.24.</t>
  </si>
  <si>
    <t>3.6.0.0.25.</t>
  </si>
  <si>
    <t>3.6.0.0.26.</t>
  </si>
  <si>
    <t>3.6.0.0.27.</t>
  </si>
  <si>
    <t>3.6.0.0.28.</t>
  </si>
  <si>
    <t>FIO ISOLADO PVC 750 V, 10 MM2</t>
  </si>
  <si>
    <t>3.6.0.0.29.</t>
  </si>
  <si>
    <t>3.6.0.0.30.</t>
  </si>
  <si>
    <t>3.6.0.0.31.</t>
  </si>
  <si>
    <t>LÂMPADA FLUORESCENTE ESPIRAL BRANCA 65 W, BASE E27 - FORNECIMENTO E INSTALAÇÃO. AF_02/2020</t>
  </si>
  <si>
    <t>3.6.0.0.32.</t>
  </si>
  <si>
    <t>INTERRUPTOR DIFERENCIAL RESIDUAL (D.R.) BIPOLAR DE 25A-30mA</t>
  </si>
  <si>
    <t>3.6.0.0.33.</t>
  </si>
  <si>
    <t>3.6.0.0.34.</t>
  </si>
  <si>
    <t>TOMADA HEXAGONAL DUPLA 2P + T - 10A - 250V</t>
  </si>
  <si>
    <t>3.6.0.0.35.</t>
  </si>
  <si>
    <t>TE VERTICAL DE DESCIDA PARA ELETROCALHA 50 X 50 MM</t>
  </si>
  <si>
    <t>3.6.0.0.36.</t>
  </si>
  <si>
    <t>3.6.0.0.37.</t>
  </si>
  <si>
    <t>TE HORIZONTAL PARA ELETROCALHA 50 X 50 MM</t>
  </si>
  <si>
    <t>3.6.0.0.38.</t>
  </si>
  <si>
    <t>3.6.0.0.39.</t>
  </si>
  <si>
    <t>PATCH CORD COMPRIMENTO DE 2,50 M - CAT.6</t>
  </si>
  <si>
    <t>3.6.0.0.40.</t>
  </si>
  <si>
    <t>PATCH PANEL PADRÃO 19" CAT. 6, COM 24 PORTAS</t>
  </si>
  <si>
    <t>3.6.0.0.41.</t>
  </si>
  <si>
    <t>3.6.0.0.42.</t>
  </si>
  <si>
    <t>REGUA COM 8 TOMADAS</t>
  </si>
  <si>
    <t>3.6.0.0.43.</t>
  </si>
  <si>
    <t>SAIDA HORIZONTAL PARA ELETRODUTO D=1"</t>
  </si>
  <si>
    <t>3.6.0.0.44.</t>
  </si>
  <si>
    <t>SOQUETE ANTIVIBRATORIO PARA LAMPADA TUBULAR</t>
  </si>
  <si>
    <t>3.6.0.0.45.</t>
  </si>
  <si>
    <t>TAMPA DE ENCAIXE PARA ELETROCALHA DE 50 X 50 MM</t>
  </si>
  <si>
    <t>3.6.0.0.46.</t>
  </si>
  <si>
    <t>3.6.0.0.47.</t>
  </si>
  <si>
    <t>TERMINAL PARA ELETROCALHA 50 X 50 MM</t>
  </si>
  <si>
    <t>3.6.0.0.48.</t>
  </si>
  <si>
    <t>3.6.0.0.49.</t>
  </si>
  <si>
    <t>3.6.0.0.50.</t>
  </si>
  <si>
    <t>COMP 287_SEE</t>
  </si>
  <si>
    <t>SWITCH 24 PORTAS C/ 4 PORTAS SFP (GOINFRA + COT)</t>
  </si>
  <si>
    <t>3.6.0.0.51.</t>
  </si>
  <si>
    <t>3.6.0.0.52.</t>
  </si>
  <si>
    <t>3.7.</t>
  </si>
  <si>
    <t>3.7.0.0.1.</t>
  </si>
  <si>
    <t>3.7.0.0.2.</t>
  </si>
  <si>
    <t>TORNEIRA DE PAREDE PARA PIA OU BEBEDOURO DIÂMETRO DE 1/2" E 3/4"</t>
  </si>
  <si>
    <t>3.7.0.0.3.</t>
  </si>
  <si>
    <t>SIFAO PARA PIA 1.1/2" X 2" PVC</t>
  </si>
  <si>
    <t>3.7.0.0.4.</t>
  </si>
  <si>
    <t>VALVULA PARA PIA TIPO AMERICANA DIAMETRO 3.1/2" (METALICA)</t>
  </si>
  <si>
    <t>3.7.0.0.5.</t>
  </si>
  <si>
    <t>CUBA INOX 35X40X15CM E=0,6MM-AÇO 304 (CUBA Nº 3)</t>
  </si>
  <si>
    <t>3.7.0.0.6.</t>
  </si>
  <si>
    <t>3.7.0.0.7.</t>
  </si>
  <si>
    <t>3.7.0.0.8.</t>
  </si>
  <si>
    <t>3.7.0.0.9.</t>
  </si>
  <si>
    <t>3.7.0.0.10.</t>
  </si>
  <si>
    <t>3.7.0.0.11.</t>
  </si>
  <si>
    <t>3.7.0.0.12.</t>
  </si>
  <si>
    <t>BUCHA DE REDUCAO SOLDÁVEL CURTA 32 X 25 MM</t>
  </si>
  <si>
    <t>3.7.0.0.13.</t>
  </si>
  <si>
    <t>3.7.0.0.14.</t>
  </si>
  <si>
    <t>3.7.0.0.15.</t>
  </si>
  <si>
    <t>JOELHO 90 GRAUS SOLDAVEL COM BUCHA DE LATAO 25 X 3/4"</t>
  </si>
  <si>
    <t>3.7.0.0.16.</t>
  </si>
  <si>
    <t>3.7.0.0.17.</t>
  </si>
  <si>
    <t>BUCHA DE REDUCAO LONGA 50 X 40 MM - (ESGOTO)</t>
  </si>
  <si>
    <t>3.7.0.0.18.</t>
  </si>
  <si>
    <t>3.7.0.0.19.</t>
  </si>
  <si>
    <t>JOELHO 45 GRAUS DIAMETRO 50 MM (ESGOTO)</t>
  </si>
  <si>
    <t>3.7.0.0.20.</t>
  </si>
  <si>
    <t>JOELHO 90 GRAUS DIAMETRO 40 MM (ESGOTO)</t>
  </si>
  <si>
    <t>3.7.0.0.21.</t>
  </si>
  <si>
    <t>3.7.0.0.22.</t>
  </si>
  <si>
    <t>JOELHO 45 GRAUS DIAMETRO 75 MM (ESGOTO)</t>
  </si>
  <si>
    <t>3.7.0.0.23.</t>
  </si>
  <si>
    <t>3.7.0.0.24.</t>
  </si>
  <si>
    <t>3.7.0.0.25.</t>
  </si>
  <si>
    <t>3.7.0.0.26.</t>
  </si>
  <si>
    <t>3.7.0.0.27.</t>
  </si>
  <si>
    <t>3.8.</t>
  </si>
  <si>
    <t>3.8.0.0.1.</t>
  </si>
  <si>
    <t>3.9.</t>
  </si>
  <si>
    <t>3.9.0.0.1.</t>
  </si>
  <si>
    <t>3.10.</t>
  </si>
  <si>
    <t>3.10.0.0.1.</t>
  </si>
  <si>
    <t>3.11.</t>
  </si>
  <si>
    <t>3.11.0.0.1.</t>
  </si>
  <si>
    <t>3.11.0.0.2.</t>
  </si>
  <si>
    <t>3.11.0.0.3.</t>
  </si>
  <si>
    <t>3.12.</t>
  </si>
  <si>
    <t>3.12.0.0.1.</t>
  </si>
  <si>
    <t>3.12.0.0.2.</t>
  </si>
  <si>
    <t>3.12.0.0.3.</t>
  </si>
  <si>
    <t>3.13.</t>
  </si>
  <si>
    <t>3.13.0.0.1.</t>
  </si>
  <si>
    <t>3.14.</t>
  </si>
  <si>
    <t>3.14.0.0.1.</t>
  </si>
  <si>
    <t>3.14.0.0.2.</t>
  </si>
  <si>
    <t>3.14.0.0.3.</t>
  </si>
  <si>
    <t>3.14.0.0.4.</t>
  </si>
  <si>
    <t>3.14.0.0.5.</t>
  </si>
  <si>
    <t>COMP 415_SEE</t>
  </si>
  <si>
    <t>PEITORIL EM GRANITO CINZA, LARGURA VARIÁVEL E PINGADEIRA (GOINFRA)</t>
  </si>
  <si>
    <t>3.14.0.0.6.</t>
  </si>
  <si>
    <t>3.15.</t>
  </si>
  <si>
    <t>3.15.0.0.1.</t>
  </si>
  <si>
    <t>3.15.0.0.2.</t>
  </si>
  <si>
    <t>GESSO CORRIDO EM TETO</t>
  </si>
  <si>
    <t>3.16.</t>
  </si>
  <si>
    <t>3.16.0.0.1.</t>
  </si>
  <si>
    <t>3.16.0.0.2.</t>
  </si>
  <si>
    <t>3.16.0.0.3.</t>
  </si>
  <si>
    <t>3.16.0.0.4.</t>
  </si>
  <si>
    <t>3.16.0.0.5.</t>
  </si>
  <si>
    <t>3.17.</t>
  </si>
  <si>
    <t>3.17.0.0.1.</t>
  </si>
  <si>
    <t>BATE CARTEIRA ENVERNIZADO E ASSENT. 2,5 X 12 CM</t>
  </si>
  <si>
    <t>3.17.0.0.2.</t>
  </si>
  <si>
    <t>TÁBUA APARELHADA PARA  GUICHÊ</t>
  </si>
  <si>
    <t>3.17.0.0.3.</t>
  </si>
  <si>
    <t>3.17.0.0.4.</t>
  </si>
  <si>
    <t>3.18.</t>
  </si>
  <si>
    <t>3.18.0.0.1.</t>
  </si>
  <si>
    <t>3.18.0.0.2.</t>
  </si>
  <si>
    <t>EMASSAMENTO COM MASSA PVA UMA DEMAO</t>
  </si>
  <si>
    <t>3.18.0.0.3.</t>
  </si>
  <si>
    <t>3.18.0.0.4.</t>
  </si>
  <si>
    <t>3.18.0.0.5.</t>
  </si>
  <si>
    <t>3.18.0.0.6.</t>
  </si>
  <si>
    <t>3.18.0.0.7.</t>
  </si>
  <si>
    <t>3.18.0.0.8.</t>
  </si>
  <si>
    <t>3.18.0.0.9.</t>
  </si>
  <si>
    <t>3.19.</t>
  </si>
  <si>
    <t>3.19.0.0.1.</t>
  </si>
  <si>
    <t>COMP 582_SEE</t>
  </si>
  <si>
    <t>QUADRO ESCOLAR MISTO 4,20x1,25M - FÓRMICA BRANCA BRILHANTE (3,08x1,25M) E FELTRO VERDE COM FUNDO EM CORTIÇA 6MM (1,05x1,25M) (GOINFRA + SINAPI)</t>
  </si>
  <si>
    <t>3.19.0.0.2.</t>
  </si>
  <si>
    <t>3.19.0.0.3.</t>
  </si>
  <si>
    <t>BASE DE BANCADA REBOCADA</t>
  </si>
  <si>
    <t>BLOCO 1 SALA DE AULA - PADRÃO SEDUC</t>
  </si>
  <si>
    <t>4.1.</t>
  </si>
  <si>
    <t>4.1.0.0.1.</t>
  </si>
  <si>
    <t>4.2.</t>
  </si>
  <si>
    <t>4.2.0.0.1.</t>
  </si>
  <si>
    <t>4.3.</t>
  </si>
  <si>
    <t>4.3.1.</t>
  </si>
  <si>
    <t>IMPLANTAÇÃO</t>
  </si>
  <si>
    <t>4.3.1.0.1.</t>
  </si>
  <si>
    <t>REGULARIZAÇÃO DO TERRENO SEM APILOAMENTO COM TRANSPORTE MANUAL DA TERRA ESCAVADA</t>
  </si>
  <si>
    <t>4.3.1.0.2.</t>
  </si>
  <si>
    <t>4.3.2.</t>
  </si>
  <si>
    <t>INST. ELÉTRICAS</t>
  </si>
  <si>
    <t>4.3.2.0.1.</t>
  </si>
  <si>
    <t>4.3.2.0.2.</t>
  </si>
  <si>
    <t>4.4.</t>
  </si>
  <si>
    <t>4.4.1.</t>
  </si>
  <si>
    <t>4.4.1.0.1.</t>
  </si>
  <si>
    <t>4.4.1.0.2.</t>
  </si>
  <si>
    <t>4.4.1.0.3.</t>
  </si>
  <si>
    <t>4.4.2.</t>
  </si>
  <si>
    <t>4.4.2.0.1.</t>
  </si>
  <si>
    <t>4.4.2.0.2.</t>
  </si>
  <si>
    <t>4.4.2.0.3.</t>
  </si>
  <si>
    <t>4.4.2.0.4.</t>
  </si>
  <si>
    <t>4.4.2.0.5.</t>
  </si>
  <si>
    <t>4.4.2.0.6.</t>
  </si>
  <si>
    <t>4.4.2.0.7.</t>
  </si>
  <si>
    <t>4.4.3.</t>
  </si>
  <si>
    <t>4.4.3.0.1.</t>
  </si>
  <si>
    <t>4.5.</t>
  </si>
  <si>
    <t>4.5.1.</t>
  </si>
  <si>
    <t>4.5.1.0.1.</t>
  </si>
  <si>
    <t>4.5.1.0.2.</t>
  </si>
  <si>
    <t>4.5.1.0.3.</t>
  </si>
  <si>
    <t>4.5.1.0.4.</t>
  </si>
  <si>
    <t>4.5.1.0.5.</t>
  </si>
  <si>
    <t>4.5.1.0.6.</t>
  </si>
  <si>
    <t>4.5.1.0.7.</t>
  </si>
  <si>
    <t>4.5.1.0.8.</t>
  </si>
  <si>
    <t>4.5.1.0.9.</t>
  </si>
  <si>
    <t>4.5.2.</t>
  </si>
  <si>
    <t>4.5.2.0.1.</t>
  </si>
  <si>
    <t>4.5.2.0.2.</t>
  </si>
  <si>
    <t>4.5.2.0.3.</t>
  </si>
  <si>
    <t>4.5.2.0.4.</t>
  </si>
  <si>
    <t>4.5.2.0.5.</t>
  </si>
  <si>
    <t>4.5.3.</t>
  </si>
  <si>
    <t>4.5.3.0.1.</t>
  </si>
  <si>
    <t>4.5.3.0.2.</t>
  </si>
  <si>
    <t>4.5.3.0.3.</t>
  </si>
  <si>
    <t>4.5.3.0.4.</t>
  </si>
  <si>
    <t>4.5.3.0.5.</t>
  </si>
  <si>
    <t>4.5.3.0.6.</t>
  </si>
  <si>
    <t>4.5.3.0.7.</t>
  </si>
  <si>
    <t>4.5.3.0.8.</t>
  </si>
  <si>
    <t>4.5.4.</t>
  </si>
  <si>
    <t>4.5.4.0.1.</t>
  </si>
  <si>
    <t>4.5.5.</t>
  </si>
  <si>
    <t>LAJE</t>
  </si>
  <si>
    <t>4.5.5.0.1.</t>
  </si>
  <si>
    <t>COMP 727_SEE</t>
  </si>
  <si>
    <t>LAJE PRÉ-FABRICADA TRELIÇADA PARA COBERTURA, H=14CM, ENCHIMENTO EM EPS, INCLUSIVE ESCORAMENTO EM MADEIRA ROLIÇA E CAPEAMENTO COM CONCRETO USINADO 25 MPA - FORNECIMENTO E INSTALAÇÃO. (GOINFRA + ORSE)</t>
  </si>
  <si>
    <t>4.5.6.</t>
  </si>
  <si>
    <t>4.5.6.0.1.</t>
  </si>
  <si>
    <t>VERGA/CONTRAVERGA EM CONCRETO ARMADO FCK = 20 MPA</t>
  </si>
  <si>
    <t>4.6.</t>
  </si>
  <si>
    <t>4.6.0.0.1.</t>
  </si>
  <si>
    <t>4.6.0.0.2.</t>
  </si>
  <si>
    <t>4.6.0.0.3.</t>
  </si>
  <si>
    <t>4.6.0.0.4.</t>
  </si>
  <si>
    <t>4.6.0.0.5.</t>
  </si>
  <si>
    <t>4.6.0.0.6.</t>
  </si>
  <si>
    <t>4.6.0.0.7.</t>
  </si>
  <si>
    <t>4.6.0.0.8.</t>
  </si>
  <si>
    <t>4.6.0.0.9.</t>
  </si>
  <si>
    <t>4.6.0.0.10.</t>
  </si>
  <si>
    <t>4.6.0.0.11.</t>
  </si>
  <si>
    <t>4.6.0.0.12.</t>
  </si>
  <si>
    <t>4.6.0.0.13.</t>
  </si>
  <si>
    <t>4.6.0.0.14.</t>
  </si>
  <si>
    <t>4.6.0.0.15.</t>
  </si>
  <si>
    <t>4.6.0.0.16.</t>
  </si>
  <si>
    <t>4.6.0.0.17.</t>
  </si>
  <si>
    <t>4.6.0.0.18.</t>
  </si>
  <si>
    <t>CONDULETE DE PVC, TIPO LL, PARA ELETRODUTO DE PVC SOLDÁVEL DN 25 MM (3/4''), APARENTE - FORNECIMENTO E INSTALAÇÃO. AF_10/2022</t>
  </si>
  <si>
    <t>4.6.0.0.19.</t>
  </si>
  <si>
    <t>CONDULETE DE PVC, TIPO TB, PARA ELETRODUTO DE PVC SOLDÁVEL DN 25 MM (3/4''), APARENTE - FORNECIMENTO E INSTALAÇÃO. AF_10/2022</t>
  </si>
  <si>
    <t>4.6.0.0.20.</t>
  </si>
  <si>
    <t>4.6.0.0.21.</t>
  </si>
  <si>
    <t>4.6.0.0.22.</t>
  </si>
  <si>
    <t>FITA DE AUTO FUSAO, ROLO E 10,00 MM</t>
  </si>
  <si>
    <t>4.6.0.0.23.</t>
  </si>
  <si>
    <t>4.6.0.0.24.</t>
  </si>
  <si>
    <t>4.6.0.0.25.</t>
  </si>
  <si>
    <t>4.6.0.0.26.</t>
  </si>
  <si>
    <t>4.6.0.0.27.</t>
  </si>
  <si>
    <t>TOMADA MÉDIA DE EMBUTIR (2 MÓDULOS), 2P+T 10 A, INCLUINDO SUPORTE E PLACA - FORNECIMENTO E INSTALAÇÃO. AF_03/2023</t>
  </si>
  <si>
    <t>4.6.0.0.28.</t>
  </si>
  <si>
    <t>4.7.</t>
  </si>
  <si>
    <t>4.7.0.0.1.</t>
  </si>
  <si>
    <t>4.8.</t>
  </si>
  <si>
    <t>4.8.0.0.1.</t>
  </si>
  <si>
    <t>4.9.</t>
  </si>
  <si>
    <t>4.9.0.0.1.</t>
  </si>
  <si>
    <t>4.10.</t>
  </si>
  <si>
    <t>4.10.0.0.1.</t>
  </si>
  <si>
    <t>4.10.0.0.2.</t>
  </si>
  <si>
    <t>4.10.0.0.3.</t>
  </si>
  <si>
    <t>4.11.</t>
  </si>
  <si>
    <t>4.11.0.0.1.</t>
  </si>
  <si>
    <t>JANELA DE CORRER CHAPA/VIDRO J9/J10/J12/J13 C/FERRAGENS</t>
  </si>
  <si>
    <t>4.11.0.0.2.</t>
  </si>
  <si>
    <t>JANELA MAXIM AR CHAPA/VIDRO J3/J5/J6/J8 C/FERRAGENS</t>
  </si>
  <si>
    <t>4.11.0.0.3.</t>
  </si>
  <si>
    <t>4.12.</t>
  </si>
  <si>
    <t>4.12.0.0.1.</t>
  </si>
  <si>
    <t>4.13.</t>
  </si>
  <si>
    <t>4.13.0.0.1.</t>
  </si>
  <si>
    <t>4.13.0.0.2.</t>
  </si>
  <si>
    <t>4.14.</t>
  </si>
  <si>
    <t>4.14.0.0.1.</t>
  </si>
  <si>
    <t>4.14.0.0.2.</t>
  </si>
  <si>
    <t>4.14.0.0.3.</t>
  </si>
  <si>
    <t>ACABAMENTOS PARA FORRO (MOLDURA DE GESSO). AF_05/2017</t>
  </si>
  <si>
    <t>4.15.</t>
  </si>
  <si>
    <t>4.15.0.0.1.</t>
  </si>
  <si>
    <t>4.15.0.0.2.</t>
  </si>
  <si>
    <t>4.15.0.0.3.</t>
  </si>
  <si>
    <t>4.15.0.0.4.</t>
  </si>
  <si>
    <t>4.15.0.0.5.</t>
  </si>
  <si>
    <t>4.16.</t>
  </si>
  <si>
    <t>4.16.0.0.1.</t>
  </si>
  <si>
    <t>4.17.</t>
  </si>
  <si>
    <t>4.17.1.</t>
  </si>
  <si>
    <t>PINTURA COM BARRADO - TINTA ESMALTE</t>
  </si>
  <si>
    <t>4.17.1.0.1.</t>
  </si>
  <si>
    <t>4.17.1.0.2.</t>
  </si>
  <si>
    <t>4.17.2.</t>
  </si>
  <si>
    <t>PINTURA ACIMA DO BARRADO - TINTA ACRÍLICA</t>
  </si>
  <si>
    <t>4.17.2.0.1.</t>
  </si>
  <si>
    <t>4.17.2.0.2.</t>
  </si>
  <si>
    <t>PINTURA LATEX ACRILICO 2 DEMAOS</t>
  </si>
  <si>
    <t>4.17.3.</t>
  </si>
  <si>
    <t>PINTURA DO TETO - TINTA PVA</t>
  </si>
  <si>
    <t>4.17.3.0.1.</t>
  </si>
  <si>
    <t>4.17.3.0.2.</t>
  </si>
  <si>
    <t>PINTURA PVA LATEX 2 DEMAOS SEM SELADOR</t>
  </si>
  <si>
    <t>4.17.4.</t>
  </si>
  <si>
    <t>PINTURA EXTERNA</t>
  </si>
  <si>
    <t>4.17.4.0.1.</t>
  </si>
  <si>
    <t>4.17.5.</t>
  </si>
  <si>
    <t>ESQUADRIAS</t>
  </si>
  <si>
    <t>4.17.5.0.1.</t>
  </si>
  <si>
    <t>4.17.6.</t>
  </si>
  <si>
    <t>ESTRUT. METÁLICA DA COBERTURA</t>
  </si>
  <si>
    <t>4.17.6.0.1.</t>
  </si>
  <si>
    <t>PINTURA ESMALTE ALQUIDICO ESTRUTURA METALICA 2 DEMAOS</t>
  </si>
  <si>
    <t>4.18.</t>
  </si>
  <si>
    <t>4.18.0.0.1.</t>
  </si>
  <si>
    <t>BLOCO 3 SALAS DE AULA - PADRÃO SEDUC</t>
  </si>
  <si>
    <t>5.1.</t>
  </si>
  <si>
    <t>5.1.0.0.1.</t>
  </si>
  <si>
    <t>5.2.</t>
  </si>
  <si>
    <t>5.2.0.0.1.</t>
  </si>
  <si>
    <t>5.3.</t>
  </si>
  <si>
    <t>5.3.1.</t>
  </si>
  <si>
    <t>5.3.1.0.1.</t>
  </si>
  <si>
    <t>5.3.1.0.2.</t>
  </si>
  <si>
    <t>5.3.2.</t>
  </si>
  <si>
    <t>5.3.2.0.1.</t>
  </si>
  <si>
    <t>5.3.2.0.2.</t>
  </si>
  <si>
    <t>5.4.</t>
  </si>
  <si>
    <t>5.4.1.</t>
  </si>
  <si>
    <t>5.4.1.0.1.</t>
  </si>
  <si>
    <t>5.4.1.0.2.</t>
  </si>
  <si>
    <t>5.4.1.0.3.</t>
  </si>
  <si>
    <t>5.4.2.</t>
  </si>
  <si>
    <t>5.4.2.0.1.</t>
  </si>
  <si>
    <t>5.4.2.0.2.</t>
  </si>
  <si>
    <t>5.4.2.0.3.</t>
  </si>
  <si>
    <t>5.4.2.0.4.</t>
  </si>
  <si>
    <t>5.4.2.0.5.</t>
  </si>
  <si>
    <t>5.4.2.0.6.</t>
  </si>
  <si>
    <t>5.4.2.0.7.</t>
  </si>
  <si>
    <t>5.4.2.0.8.</t>
  </si>
  <si>
    <t>5.4.3.</t>
  </si>
  <si>
    <t>5.4.3.0.1.</t>
  </si>
  <si>
    <t>5.5.</t>
  </si>
  <si>
    <t>5.5.1.</t>
  </si>
  <si>
    <t>5.5.1.0.1.</t>
  </si>
  <si>
    <t>5.5.1.0.2.</t>
  </si>
  <si>
    <t>5.5.1.0.3.</t>
  </si>
  <si>
    <t>5.5.1.0.4.</t>
  </si>
  <si>
    <t>5.5.1.0.5.</t>
  </si>
  <si>
    <t>5.5.1.0.6.</t>
  </si>
  <si>
    <t>5.5.1.0.7.</t>
  </si>
  <si>
    <t>5.5.1.0.8.</t>
  </si>
  <si>
    <t>5.5.1.0.9.</t>
  </si>
  <si>
    <t>5.5.2.</t>
  </si>
  <si>
    <t>5.5.2.0.1.</t>
  </si>
  <si>
    <t>5.5.2.0.2.</t>
  </si>
  <si>
    <t>5.5.2.0.3.</t>
  </si>
  <si>
    <t>5.5.2.0.4.</t>
  </si>
  <si>
    <t>5.5.2.0.5.</t>
  </si>
  <si>
    <t>5.5.2.0.6.</t>
  </si>
  <si>
    <t>5.5.3.</t>
  </si>
  <si>
    <t>5.5.3.0.1.</t>
  </si>
  <si>
    <t>5.5.3.0.2.</t>
  </si>
  <si>
    <t>5.5.3.0.3.</t>
  </si>
  <si>
    <t>5.5.3.0.4.</t>
  </si>
  <si>
    <t>5.5.3.0.5.</t>
  </si>
  <si>
    <t>5.5.3.0.6.</t>
  </si>
  <si>
    <t>5.5.3.0.7.</t>
  </si>
  <si>
    <t>5.5.3.0.8.</t>
  </si>
  <si>
    <t>5.5.4.</t>
  </si>
  <si>
    <t>5.5.4.0.1.</t>
  </si>
  <si>
    <t>5.5.5.</t>
  </si>
  <si>
    <t>5.5.5.0.1.</t>
  </si>
  <si>
    <t>5.5.6.</t>
  </si>
  <si>
    <t>5.5.6.0.1.</t>
  </si>
  <si>
    <t>5.6.</t>
  </si>
  <si>
    <t>5.6.0.0.1.</t>
  </si>
  <si>
    <t>5.6.0.0.2.</t>
  </si>
  <si>
    <t>5.6.0.0.3.</t>
  </si>
  <si>
    <t>5.6.0.0.4.</t>
  </si>
  <si>
    <t>5.6.0.0.5.</t>
  </si>
  <si>
    <t>5.6.0.0.6.</t>
  </si>
  <si>
    <t>QUADRO DE DISTRIBUIÇÃO DE ENERGIA EM CHAPA DE AÇO GALVANIZADO, DE EMBUTIR, COM BARRAMENTO TRIFÁSICO, PARA 18 DISJUNTORES DIN 100A - FORNECIMENTO E INSTALAÇÃO. AF_10/2020</t>
  </si>
  <si>
    <t>5.6.0.0.7.</t>
  </si>
  <si>
    <t>5.6.0.0.8.</t>
  </si>
  <si>
    <t>5.6.0.0.9.</t>
  </si>
  <si>
    <t>5.6.0.0.10.</t>
  </si>
  <si>
    <t>5.6.0.0.11.</t>
  </si>
  <si>
    <t>5.6.0.0.12.</t>
  </si>
  <si>
    <t>5.6.0.0.13.</t>
  </si>
  <si>
    <t>5.6.0.0.14.</t>
  </si>
  <si>
    <t>5.6.0.0.15.</t>
  </si>
  <si>
    <t>5.6.0.0.16.</t>
  </si>
  <si>
    <t>5.6.0.0.17.</t>
  </si>
  <si>
    <t>5.6.0.0.18.</t>
  </si>
  <si>
    <t>5.6.0.0.19.</t>
  </si>
  <si>
    <t>5.6.0.0.20.</t>
  </si>
  <si>
    <t>CONDULETE DE PVC, TIPO B, PARA ELETRODUTO DE PVC SOLDÁVEL DN 25 MM (3/4''), APARENTE - FORNECIMENTO E INSTALAÇÃO. AF_10/2022</t>
  </si>
  <si>
    <t>5.6.0.0.21.</t>
  </si>
  <si>
    <t>5.6.0.0.22.</t>
  </si>
  <si>
    <t>5.6.0.0.23.</t>
  </si>
  <si>
    <t>5.6.0.0.24.</t>
  </si>
  <si>
    <t>5.6.0.0.25.</t>
  </si>
  <si>
    <t>LUMINÁRIA DE SOBREPOR COM ALETAS 2 X 16/18/20 W - FORNECIMENTO E INSTALAÇÃO (GOINFRA + ORSE)</t>
  </si>
  <si>
    <t>5.6.0.0.26.</t>
  </si>
  <si>
    <t>5.6.0.0.27.</t>
  </si>
  <si>
    <t>5.6.0.0.28.</t>
  </si>
  <si>
    <t>5.7.</t>
  </si>
  <si>
    <t>5.7.0.0.1.</t>
  </si>
  <si>
    <t>5.8.</t>
  </si>
  <si>
    <t>5.8.0.0.1.</t>
  </si>
  <si>
    <t>5.9.</t>
  </si>
  <si>
    <t>5.9.0.0.1.</t>
  </si>
  <si>
    <t>5.10.</t>
  </si>
  <si>
    <t>5.10.0.0.1.</t>
  </si>
  <si>
    <t>5.10.0.0.2.</t>
  </si>
  <si>
    <t>5.10.0.0.3.</t>
  </si>
  <si>
    <t>5.11.</t>
  </si>
  <si>
    <t>5.11.0.0.1.</t>
  </si>
  <si>
    <t>5.11.0.0.2.</t>
  </si>
  <si>
    <t>5.11.0.0.3.</t>
  </si>
  <si>
    <t>5.12.</t>
  </si>
  <si>
    <t>5.12.0.0.1.</t>
  </si>
  <si>
    <t>5.13.</t>
  </si>
  <si>
    <t>5.13.0.0.1.</t>
  </si>
  <si>
    <t>5.13.0.0.2.</t>
  </si>
  <si>
    <t>5.14.</t>
  </si>
  <si>
    <t>5.14.0.0.1.</t>
  </si>
  <si>
    <t>5.14.0.0.2.</t>
  </si>
  <si>
    <t>5.14.0.0.3.</t>
  </si>
  <si>
    <t>5.15.</t>
  </si>
  <si>
    <t>5.15.0.0.1.</t>
  </si>
  <si>
    <t>5.15.0.0.2.</t>
  </si>
  <si>
    <t>5.15.0.0.3.</t>
  </si>
  <si>
    <t>5.15.0.0.4.</t>
  </si>
  <si>
    <t>5.15.0.0.5.</t>
  </si>
  <si>
    <t>5.16.</t>
  </si>
  <si>
    <t>5.16.0.0.1.</t>
  </si>
  <si>
    <t>5.17.</t>
  </si>
  <si>
    <t>5.17.1.</t>
  </si>
  <si>
    <t>5.17.1.0.1.</t>
  </si>
  <si>
    <t>5.17.1.0.2.</t>
  </si>
  <si>
    <t>5.17.2.</t>
  </si>
  <si>
    <t>5.17.2.0.1.</t>
  </si>
  <si>
    <t>5.17.2.0.2.</t>
  </si>
  <si>
    <t>5.17.3.</t>
  </si>
  <si>
    <t>5.17.3.0.1.</t>
  </si>
  <si>
    <t>5.17.3.0.2.</t>
  </si>
  <si>
    <t>5.17.4.</t>
  </si>
  <si>
    <t>5.17.4.0.1.</t>
  </si>
  <si>
    <t>5.17.5.</t>
  </si>
  <si>
    <t>5.17.5.0.1.</t>
  </si>
  <si>
    <t>5.17.6.</t>
  </si>
  <si>
    <t>5.17.6.0.1.</t>
  </si>
  <si>
    <t>5.18.</t>
  </si>
  <si>
    <t>5.18.0.0.1.</t>
  </si>
  <si>
    <t>BLOCO 3 SALAS DE AULA COM SANITÁRIOS - PADRÃO SEDUC</t>
  </si>
  <si>
    <t>6.1.</t>
  </si>
  <si>
    <t>6.1.0.0.1.</t>
  </si>
  <si>
    <t>6.2.</t>
  </si>
  <si>
    <t>6.2.0.0.1.</t>
  </si>
  <si>
    <t>6.3.</t>
  </si>
  <si>
    <t>6.3.1.</t>
  </si>
  <si>
    <t>6.3.1.0.1.</t>
  </si>
  <si>
    <t>6.3.1.0.2.</t>
  </si>
  <si>
    <t>6.3.1.0.3.</t>
  </si>
  <si>
    <t>6.3.1.0.4.</t>
  </si>
  <si>
    <t>6.3.1.0.5.</t>
  </si>
  <si>
    <t>6.3.2.</t>
  </si>
  <si>
    <t>6.3.2.0.1.</t>
  </si>
  <si>
    <t>6.3.2.0.2.</t>
  </si>
  <si>
    <t>6.4.</t>
  </si>
  <si>
    <t>6.4.1.</t>
  </si>
  <si>
    <t>6.4.1.0.1.</t>
  </si>
  <si>
    <t>6.4.1.0.2.</t>
  </si>
  <si>
    <t>6.4.1.0.3.</t>
  </si>
  <si>
    <t>6.4.2.</t>
  </si>
  <si>
    <t>6.4.2.0.1.</t>
  </si>
  <si>
    <t>6.4.2.0.2.</t>
  </si>
  <si>
    <t>6.4.2.0.3.</t>
  </si>
  <si>
    <t>6.4.2.0.4.</t>
  </si>
  <si>
    <t>6.4.2.0.5.</t>
  </si>
  <si>
    <t>6.4.2.0.6.</t>
  </si>
  <si>
    <t>6.4.2.0.7.</t>
  </si>
  <si>
    <t>6.4.2.0.8.</t>
  </si>
  <si>
    <t>6.4.3.</t>
  </si>
  <si>
    <t>6.4.3.0.1.</t>
  </si>
  <si>
    <t>6.5.</t>
  </si>
  <si>
    <t>6.5.1.</t>
  </si>
  <si>
    <t>6.5.1.0.1.</t>
  </si>
  <si>
    <t>6.5.1.0.2.</t>
  </si>
  <si>
    <t>6.5.1.0.3.</t>
  </si>
  <si>
    <t>6.5.1.0.4.</t>
  </si>
  <si>
    <t>6.5.1.0.5.</t>
  </si>
  <si>
    <t>6.5.1.0.6.</t>
  </si>
  <si>
    <t>6.5.1.0.7.</t>
  </si>
  <si>
    <t>6.5.1.0.8.</t>
  </si>
  <si>
    <t>6.5.1.0.9.</t>
  </si>
  <si>
    <t>6.5.2.</t>
  </si>
  <si>
    <t>6.5.2.0.1.</t>
  </si>
  <si>
    <t>6.5.2.0.2.</t>
  </si>
  <si>
    <t>6.5.2.0.3.</t>
  </si>
  <si>
    <t>6.5.2.0.4.</t>
  </si>
  <si>
    <t>6.5.2.0.5.</t>
  </si>
  <si>
    <t>6.5.2.0.6.</t>
  </si>
  <si>
    <t>6.5.3.</t>
  </si>
  <si>
    <t>6.5.3.0.1.</t>
  </si>
  <si>
    <t>6.5.3.0.2.</t>
  </si>
  <si>
    <t>6.5.3.0.3.</t>
  </si>
  <si>
    <t>6.5.3.0.4.</t>
  </si>
  <si>
    <t>6.5.3.0.5.</t>
  </si>
  <si>
    <t>6.5.3.0.6.</t>
  </si>
  <si>
    <t>6.5.3.0.7.</t>
  </si>
  <si>
    <t>6.5.3.0.8.</t>
  </si>
  <si>
    <t>6.5.4.</t>
  </si>
  <si>
    <t>6.5.4.0.1.</t>
  </si>
  <si>
    <t>6.5.5.</t>
  </si>
  <si>
    <t>JUNTA DE DILATAÇÃO</t>
  </si>
  <si>
    <t>6.5.5.0.1.</t>
  </si>
  <si>
    <t>EPS 20 MM PARA JUNTA DILATAÇÃO</t>
  </si>
  <si>
    <t>6.5.6.</t>
  </si>
  <si>
    <t>6.5.6.0.1.</t>
  </si>
  <si>
    <t>6.5.7.</t>
  </si>
  <si>
    <t>6.5.7.0.1.</t>
  </si>
  <si>
    <t>6.6.</t>
  </si>
  <si>
    <t>6.6.0.0.1.</t>
  </si>
  <si>
    <t>6.6.0.0.2.</t>
  </si>
  <si>
    <t>6.6.0.0.3.</t>
  </si>
  <si>
    <t>CABO FLEXÍVEL PVC (70° C), 0,6/1 KV, 6 MM2</t>
  </si>
  <si>
    <t>6.6.0.0.4.</t>
  </si>
  <si>
    <t>6.6.0.0.5.</t>
  </si>
  <si>
    <t>6.6.0.0.6.</t>
  </si>
  <si>
    <t>6.6.0.0.7.</t>
  </si>
  <si>
    <t>6.6.0.0.8.</t>
  </si>
  <si>
    <t>DISJUNTOR MONOPOLAR TIPO DIN, CORRENTE NOMINAL DE 20A - FORNECIMENTO E INSTALAÇÃO. AF_10/2020</t>
  </si>
  <si>
    <t>6.6.0.0.9.</t>
  </si>
  <si>
    <t>DISJUNTOR TRIPOLAR TIPO DIN, CORRENTE NOMINAL DE 32A - FORNECIMENTO E INSTALAÇÃO. AF_10/2020</t>
  </si>
  <si>
    <t>6.6.0.0.10.</t>
  </si>
  <si>
    <t>6.6.0.0.11.</t>
  </si>
  <si>
    <t>6.6.0.0.12.</t>
  </si>
  <si>
    <t>6.6.0.0.13.</t>
  </si>
  <si>
    <t>6.6.0.0.14.</t>
  </si>
  <si>
    <t>6.6.0.0.15.</t>
  </si>
  <si>
    <t>6.6.0.0.16.</t>
  </si>
  <si>
    <t>6.6.0.0.17.</t>
  </si>
  <si>
    <t>6.6.0.0.18.</t>
  </si>
  <si>
    <t>6.6.0.0.19.</t>
  </si>
  <si>
    <t>6.6.0.0.20.</t>
  </si>
  <si>
    <t>6.6.0.0.21.</t>
  </si>
  <si>
    <t>6.6.0.0.22.</t>
  </si>
  <si>
    <t>6.6.0.0.23.</t>
  </si>
  <si>
    <t>6.6.0.0.24.</t>
  </si>
  <si>
    <t>6.6.0.0.25.</t>
  </si>
  <si>
    <t>6.6.0.0.26.</t>
  </si>
  <si>
    <t>6.6.0.0.27.</t>
  </si>
  <si>
    <t>6.6.0.0.28.</t>
  </si>
  <si>
    <t>6.6.0.0.29.</t>
  </si>
  <si>
    <t>6.6.0.0.30.</t>
  </si>
  <si>
    <t>6.7.</t>
  </si>
  <si>
    <t>6.7.1.</t>
  </si>
  <si>
    <t>6.7.1.1.</t>
  </si>
  <si>
    <t>6.7.1.1.1.</t>
  </si>
  <si>
    <t>VASO SANITARIO SIFONADO CONVENCIONAL PARA PCD SEM FURO FRONTAL COM  LOUÇA BRANCA SEM ASSENTO -  FORNECIMENTO E INSTALAÇÃO. AF_01/2020</t>
  </si>
  <si>
    <t>6.7.1.1.2.</t>
  </si>
  <si>
    <t>VASO SANITARIO SIFONADO CONVENCIONAL COM  LOUÇA BRANCA - FORNECIMENTO E INSTALAÇÃO. AF_01/2020</t>
  </si>
  <si>
    <t>6.7.1.1.3.</t>
  </si>
  <si>
    <t>6.7.1.1.4.</t>
  </si>
  <si>
    <t>6.7.1.1.5.</t>
  </si>
  <si>
    <t>6.7.1.1.6.</t>
  </si>
  <si>
    <t>6.7.1.1.7.</t>
  </si>
  <si>
    <t>6.7.1.1.8.</t>
  </si>
  <si>
    <t>6.7.1.1.9.</t>
  </si>
  <si>
    <t>6.7.1.1.10.</t>
  </si>
  <si>
    <t>6.7.1.1.11.</t>
  </si>
  <si>
    <t>6.7.1.1.12.</t>
  </si>
  <si>
    <t>COMP 584_SEE</t>
  </si>
  <si>
    <t>SABONETEIRA TIPO DISPENSER COM SABONETE LÍQUIDO INCLUSO (GOINFRA)</t>
  </si>
  <si>
    <t>6.7.1.1.13.</t>
  </si>
  <si>
    <t>COMP 209_SEE</t>
  </si>
  <si>
    <t>6.7.1.2.</t>
  </si>
  <si>
    <t>6.7.1.2.1.</t>
  </si>
  <si>
    <t>6.7.1.2.2.</t>
  </si>
  <si>
    <t>6.7.1.2.3.</t>
  </si>
  <si>
    <t>6.7.1.2.4.</t>
  </si>
  <si>
    <t>6.7.1.2.5.</t>
  </si>
  <si>
    <t>6.7.1.2.6.</t>
  </si>
  <si>
    <t>TORNEIRA DE MESA COM FECHAMENTO AUTOMÁTICO TEMPORIZADO PARA LAVATÓRIO DIÂMETRO DE 1/2"</t>
  </si>
  <si>
    <t>6.7.1.2.7.</t>
  </si>
  <si>
    <t>6.7.1.2.8.</t>
  </si>
  <si>
    <t>6.7.1.3.</t>
  </si>
  <si>
    <t>6.7.1.3.1.</t>
  </si>
  <si>
    <t>6.7.1.3.2.</t>
  </si>
  <si>
    <t>6.7.2.</t>
  </si>
  <si>
    <t>6.7.2.1.</t>
  </si>
  <si>
    <t>6.7.2.1.1.</t>
  </si>
  <si>
    <t>6.7.2.1.2.</t>
  </si>
  <si>
    <t>6.7.2.1.3.</t>
  </si>
  <si>
    <t>TUBO SOLDAVEL PVC MARROM DIAM. 75 MM</t>
  </si>
  <si>
    <t>6.7.2.2.</t>
  </si>
  <si>
    <t>6.7.2.2.1.</t>
  </si>
  <si>
    <t>6.7.2.2.2.</t>
  </si>
  <si>
    <t>6.7.2.3.</t>
  </si>
  <si>
    <t>6.7.2.3.1.</t>
  </si>
  <si>
    <t>6.7.2.3.2.</t>
  </si>
  <si>
    <t>6.7.2.3.3.</t>
  </si>
  <si>
    <t>LUVA SOLDAVEL DIAMETRO 75 mm</t>
  </si>
  <si>
    <t>6.7.2.4.</t>
  </si>
  <si>
    <t>6.7.2.4.1.</t>
  </si>
  <si>
    <t>6.7.2.5.</t>
  </si>
  <si>
    <t>6.7.2.5.1.</t>
  </si>
  <si>
    <t>JOELHO 90 GRAUS, PVC, SOLDÁVEL, DN 25MM, INSTALADO EM PRUMADA DE ÁGUA - FORNECIMENTO E INSTALAÇÃO. AF_06/2022</t>
  </si>
  <si>
    <t>6.7.2.5.2.</t>
  </si>
  <si>
    <t>6.7.2.5.3.</t>
  </si>
  <si>
    <t>6.7.2.6.</t>
  </si>
  <si>
    <t>6.7.2.6.1.</t>
  </si>
  <si>
    <t>6.7.2.6.2.</t>
  </si>
  <si>
    <t>TE 90 GRAUS SOLDAVEL DIAMETRO 75 MM</t>
  </si>
  <si>
    <t>6.7.2.6.3.</t>
  </si>
  <si>
    <t>6.7.2.6.4.</t>
  </si>
  <si>
    <t>TE DE REDUCAO 90 GRAUS SOLDAVEL 75 X 50 MM</t>
  </si>
  <si>
    <t>6.7.2.6.5.</t>
  </si>
  <si>
    <t>TE 90 GRAUS SOLDAVEL COM BUCHA DE LATÃO NA BOLSA CENTRAL 25 X 25 X 1/2"</t>
  </si>
  <si>
    <t>6.7.2.7.</t>
  </si>
  <si>
    <t>UNIÃO</t>
  </si>
  <si>
    <t>6.7.2.7.1.</t>
  </si>
  <si>
    <t>UNIAO SOLDAVEL DIAMETRO 25 mm</t>
  </si>
  <si>
    <t>6.7.2.7.2.</t>
  </si>
  <si>
    <t>UNIAO SOLDAVEL DIAMETRO 40 mm</t>
  </si>
  <si>
    <t>6.7.2.7.3.</t>
  </si>
  <si>
    <t>UNIAO SOLDAVEL DIAMETRO 50 mm</t>
  </si>
  <si>
    <t>6.7.2.7.4.</t>
  </si>
  <si>
    <t>UNIAO SOLDAVEL DIAMETRO 75 mm</t>
  </si>
  <si>
    <t>6.7.2.8.</t>
  </si>
  <si>
    <t>6.7.2.8.1.</t>
  </si>
  <si>
    <t>6.7.2.8.2.</t>
  </si>
  <si>
    <t>6.7.3.</t>
  </si>
  <si>
    <t>6.7.3.1.</t>
  </si>
  <si>
    <t>6.7.3.1.1.</t>
  </si>
  <si>
    <t>6.7.3.2.</t>
  </si>
  <si>
    <t>6.7.3.2.1.</t>
  </si>
  <si>
    <t>6.7.3.3.</t>
  </si>
  <si>
    <t>6.7.3.3.1.</t>
  </si>
  <si>
    <t>JOELHO 45 GRAUS, PVC, SERIE NORMAL, ESGOTO PREDIAL, DN 40 MM, JUNTA SOLDÁVEL, FORNECIDO E INSTALADO EM RAMAL DE DESCARGA OU RAMAL DE ESGOTO SANITÁRIO. AF_08/2022</t>
  </si>
  <si>
    <t>6.7.3.3.2.</t>
  </si>
  <si>
    <t>6.7.3.3.3.</t>
  </si>
  <si>
    <t>6.7.3.3.4.</t>
  </si>
  <si>
    <t>6.7.3.4.</t>
  </si>
  <si>
    <t>6.7.3.4.1.</t>
  </si>
  <si>
    <t>JUNCAO 45 GRAUS DIAMETRO 40 MM (ESGOTO)</t>
  </si>
  <si>
    <t>6.7.3.4.2.</t>
  </si>
  <si>
    <t>6.7.3.4.3.</t>
  </si>
  <si>
    <t>6.7.3.5.</t>
  </si>
  <si>
    <t>6.7.3.5.1.</t>
  </si>
  <si>
    <t>6.7.3.5.2.</t>
  </si>
  <si>
    <t>6.7.3.5.3.</t>
  </si>
  <si>
    <t>LUVA SIMPLES DIAMETRO 75 MM - (ESGOTO)</t>
  </si>
  <si>
    <t>6.7.3.5.4.</t>
  </si>
  <si>
    <t>6.7.3.6.</t>
  </si>
  <si>
    <t>6.7.3.6.1.</t>
  </si>
  <si>
    <t>6.7.3.6.2.</t>
  </si>
  <si>
    <t>6.7.3.7.</t>
  </si>
  <si>
    <t>6.7.3.7.1.</t>
  </si>
  <si>
    <t>6.7.3.8.</t>
  </si>
  <si>
    <t>6.7.3.8.1.</t>
  </si>
  <si>
    <t>6.7.3.8.2.</t>
  </si>
  <si>
    <t>6.7.3.8.3.</t>
  </si>
  <si>
    <t>6.7.4.</t>
  </si>
  <si>
    <t>6.7.4.0.1.</t>
  </si>
  <si>
    <t>6.7.4.0.2.</t>
  </si>
  <si>
    <t>6.8.</t>
  </si>
  <si>
    <t>6.8.0.0.1.</t>
  </si>
  <si>
    <t>6.8.0.0.2.</t>
  </si>
  <si>
    <t>FIXAÇÃO (ENCUNHAMENTO) DE ALVENARIA DE VEDAÇÃO COM ARGAMASSA APLICADA COM COLHER. AF_03/2016</t>
  </si>
  <si>
    <t>6.9.</t>
  </si>
  <si>
    <t>6.9.0.0.1.</t>
  </si>
  <si>
    <t>6.9.0.0.2.</t>
  </si>
  <si>
    <t>IMPERMEABILIZACAO - ARGAMASSA SINTÉTICA SEMI-FLEXIVEL</t>
  </si>
  <si>
    <t>6.9.0.0.3.</t>
  </si>
  <si>
    <t>MASTIQUE A BASE DE POLIURETANO COM PRÉVIO PREPARO E TRATAMENTO DA SUPERFÍCIE</t>
  </si>
  <si>
    <t>CM3</t>
  </si>
  <si>
    <t>6.10.</t>
  </si>
  <si>
    <t>6.10.0.0.1.</t>
  </si>
  <si>
    <t>6.11.</t>
  </si>
  <si>
    <t>6.11.0.0.1.</t>
  </si>
  <si>
    <t>6.11.0.0.2.</t>
  </si>
  <si>
    <t>CUMEEIRA  P/ TELHA PLAN RESINADA COR VERMELHA</t>
  </si>
  <si>
    <t>6.11.0.0.3.</t>
  </si>
  <si>
    <t>6.12.</t>
  </si>
  <si>
    <t>6.12.0.0.1.</t>
  </si>
  <si>
    <t>JANELA MAXIM AR CHAPA/VIDRO J4 C/FERRAGENS</t>
  </si>
  <si>
    <t>6.12.0.0.2.</t>
  </si>
  <si>
    <t>6.12.0.0.3.</t>
  </si>
  <si>
    <t>6.12.0.0.4.</t>
  </si>
  <si>
    <t>6.12.0.0.5.</t>
  </si>
  <si>
    <t>PORTA DE ABRIR DE 01 FOLHA EM CHAPA DE AÇO PARA SANITÁRIO PF-10 C/FERRAGENS</t>
  </si>
  <si>
    <t>6.13.</t>
  </si>
  <si>
    <t>6.13.0.0.1.</t>
  </si>
  <si>
    <t>6.14.</t>
  </si>
  <si>
    <t>6.14.0.0.1.</t>
  </si>
  <si>
    <t>6.14.0.0.2.</t>
  </si>
  <si>
    <t>6.14.0.0.3.</t>
  </si>
  <si>
    <t>6.14.0.0.4.</t>
  </si>
  <si>
    <t>6.15.</t>
  </si>
  <si>
    <t>6.15.0.0.1.</t>
  </si>
  <si>
    <t>6.15.0.0.2.</t>
  </si>
  <si>
    <t>6.15.0.0.3.</t>
  </si>
  <si>
    <t>FORRO DE GESSO ACARTONADO PARA ÁREAS MOLHADAS, ESPESSURA DE 12,5 MM</t>
  </si>
  <si>
    <t>6.15.0.0.4.</t>
  </si>
  <si>
    <t>TABICA PARA FORRO DE GESSO COMUM</t>
  </si>
  <si>
    <t>6.16.</t>
  </si>
  <si>
    <t>6.16.0.0.1.</t>
  </si>
  <si>
    <t>6.16.0.0.2.</t>
  </si>
  <si>
    <t>6.16.0.0.3.</t>
  </si>
  <si>
    <t>6.16.0.0.4.</t>
  </si>
  <si>
    <t>6.16.0.0.5.</t>
  </si>
  <si>
    <t>6.17.</t>
  </si>
  <si>
    <t>6.17.0.0.1.</t>
  </si>
  <si>
    <t>BARRA DE APOIO EM AÇO INOX - 40 CM</t>
  </si>
  <si>
    <t>6.17.0.0.2.</t>
  </si>
  <si>
    <t>BARRA DE APOIO EM AÇO INOX - 80 CM</t>
  </si>
  <si>
    <t>6.18.</t>
  </si>
  <si>
    <t>6.18.0.0.1.</t>
  </si>
  <si>
    <t>6.19.</t>
  </si>
  <si>
    <t>6.19.1.</t>
  </si>
  <si>
    <t>6.19.1.0.1.</t>
  </si>
  <si>
    <t>6.19.1.0.2.</t>
  </si>
  <si>
    <t>6.19.2.</t>
  </si>
  <si>
    <t>6.19.2.0.1.</t>
  </si>
  <si>
    <t>6.19.2.0.2.</t>
  </si>
  <si>
    <t>6.19.3.</t>
  </si>
  <si>
    <t>6.19.3.0.1.</t>
  </si>
  <si>
    <t>6.19.3.0.2.</t>
  </si>
  <si>
    <t>6.19.4.</t>
  </si>
  <si>
    <t>6.19.4.0.1.</t>
  </si>
  <si>
    <t>6.19.5.</t>
  </si>
  <si>
    <t>6.19.5.0.1.</t>
  </si>
  <si>
    <t>6.19.6.</t>
  </si>
  <si>
    <t>6.19.6.0.1.</t>
  </si>
  <si>
    <t>6.20.</t>
  </si>
  <si>
    <t>6.20.0.0.1.</t>
  </si>
  <si>
    <t>6.20.0.0.2.</t>
  </si>
  <si>
    <t>6.20.0.0.3.</t>
  </si>
  <si>
    <t>COMP 128_SEE</t>
  </si>
  <si>
    <t>ESPELHO CRISTAL, ESPESSURA 4M, COM PARAFUSOS DE FIXAÇÃO, SEM MOLDURA (SINAPI)</t>
  </si>
  <si>
    <t>BLOCO REFEITÓRIO C/ COZINHA MOD-2 2022 - PADRÃO SEDUC</t>
  </si>
  <si>
    <t>7.1.</t>
  </si>
  <si>
    <t>7.1.0.0.1.</t>
  </si>
  <si>
    <t>7.2.</t>
  </si>
  <si>
    <t>7.2.0.0.1.</t>
  </si>
  <si>
    <t>7.3.</t>
  </si>
  <si>
    <t>7.3.0.0.1.</t>
  </si>
  <si>
    <t>7.3.0.0.2.</t>
  </si>
  <si>
    <t>7.4.</t>
  </si>
  <si>
    <t>7.4.1.</t>
  </si>
  <si>
    <t>7.4.1.0.1.</t>
  </si>
  <si>
    <t>7.4.1.0.2.</t>
  </si>
  <si>
    <t>7.4.1.0.3.</t>
  </si>
  <si>
    <t>7.4.2.</t>
  </si>
  <si>
    <t>7.4.2.0.1.</t>
  </si>
  <si>
    <t>7.4.2.0.2.</t>
  </si>
  <si>
    <t>7.4.2.0.3.</t>
  </si>
  <si>
    <t>7.4.2.0.4.</t>
  </si>
  <si>
    <t>7.4.2.0.5.</t>
  </si>
  <si>
    <t>7.4.2.0.6.</t>
  </si>
  <si>
    <t>7.4.2.0.7.</t>
  </si>
  <si>
    <t>7.4.2.0.8.</t>
  </si>
  <si>
    <t>7.4.3.</t>
  </si>
  <si>
    <t>7.4.3.0.1.</t>
  </si>
  <si>
    <t>7.5.</t>
  </si>
  <si>
    <t>7.5.1.</t>
  </si>
  <si>
    <t>7.5.1.0.1.</t>
  </si>
  <si>
    <t>7.5.1.0.2.</t>
  </si>
  <si>
    <t>7.5.1.0.3.</t>
  </si>
  <si>
    <t>7.5.1.0.4.</t>
  </si>
  <si>
    <t>7.5.1.0.5.</t>
  </si>
  <si>
    <t>7.5.1.0.6.</t>
  </si>
  <si>
    <t>7.5.1.0.7.</t>
  </si>
  <si>
    <t>7.5.1.0.8.</t>
  </si>
  <si>
    <t>7.5.1.0.9.</t>
  </si>
  <si>
    <t>7.5.1.0.10.</t>
  </si>
  <si>
    <t>7.5.1.0.11.</t>
  </si>
  <si>
    <t>7.5.2.</t>
  </si>
  <si>
    <t>7.5.2.0.1.</t>
  </si>
  <si>
    <t>7.5.2.0.2.</t>
  </si>
  <si>
    <t>7.5.2.0.3.</t>
  </si>
  <si>
    <t>7.5.2.0.4.</t>
  </si>
  <si>
    <t>7.5.2.0.5.</t>
  </si>
  <si>
    <t>7.5.3.</t>
  </si>
  <si>
    <t>7.5.3.0.1.</t>
  </si>
  <si>
    <t>7.5.3.0.2.</t>
  </si>
  <si>
    <t>7.5.3.0.3.</t>
  </si>
  <si>
    <t>7.5.3.0.4.</t>
  </si>
  <si>
    <t>7.5.3.0.5.</t>
  </si>
  <si>
    <t>7.5.3.0.6.</t>
  </si>
  <si>
    <t>7.5.4.</t>
  </si>
  <si>
    <t>VIGAS DA MURETA</t>
  </si>
  <si>
    <t>7.5.4.0.1.</t>
  </si>
  <si>
    <t>7.5.4.0.2.</t>
  </si>
  <si>
    <t>7.5.4.0.3.</t>
  </si>
  <si>
    <t>7.5.4.0.4.</t>
  </si>
  <si>
    <t>7.5.4.0.5.</t>
  </si>
  <si>
    <t>7.5.4.0.6.</t>
  </si>
  <si>
    <t>7.5.5.</t>
  </si>
  <si>
    <t>7.5.5.0.1.</t>
  </si>
  <si>
    <t>7.5.5.0.2.</t>
  </si>
  <si>
    <t>COMP 728_SEE</t>
  </si>
  <si>
    <t>LAJE PRÉ-FABRICADA TRELIÇADA PARA COBERTURA, H=16CM, ENCHIMENTO EM EPS, INCLUSIVE ESCORAMENTO EM MADEIRA ROLIÇA E CAPEAMENTO COM CONCRETO USINADO 25 MPA - FORNECIMENTO E INSTALAÇÃO. (GOINFRA + ORSE)</t>
  </si>
  <si>
    <t>7.5.6.</t>
  </si>
  <si>
    <t>7.5.6.0.1.</t>
  </si>
  <si>
    <t>7.5.7.</t>
  </si>
  <si>
    <t>7.5.7.0.1.</t>
  </si>
  <si>
    <t>7.6.</t>
  </si>
  <si>
    <t>7.6.0.0.1.</t>
  </si>
  <si>
    <t>7.6.0.0.2.</t>
  </si>
  <si>
    <t>7.6.0.0.3.</t>
  </si>
  <si>
    <t>7.6.0.0.4.</t>
  </si>
  <si>
    <t>7.6.0.0.5.</t>
  </si>
  <si>
    <t>DISJUNTOR BIPOLAR TIPO DIN, CORRENTE NOMINAL DE 50A - FORNECIMENTO E INSTALAÇÃO. AF_10/2020</t>
  </si>
  <si>
    <t>7.6.0.0.6.</t>
  </si>
  <si>
    <t>7.6.0.0.7.</t>
  </si>
  <si>
    <t>7.6.0.0.8.</t>
  </si>
  <si>
    <t>7.6.0.0.9.</t>
  </si>
  <si>
    <t>7.6.0.0.10.</t>
  </si>
  <si>
    <t>7.6.0.0.11.</t>
  </si>
  <si>
    <t>7.6.0.0.12.</t>
  </si>
  <si>
    <t>7.6.0.0.13.</t>
  </si>
  <si>
    <t>7.6.0.0.14.</t>
  </si>
  <si>
    <t>TAMPA CEGA PLÁSTICA 4"X2" COM FURO CENTRAL (PARA TV/SOM...)</t>
  </si>
  <si>
    <t>7.6.0.0.15.</t>
  </si>
  <si>
    <t>7.6.0.0.16.</t>
  </si>
  <si>
    <t>7.6.0.0.17.</t>
  </si>
  <si>
    <t>7.7.</t>
  </si>
  <si>
    <t>7.7.1.</t>
  </si>
  <si>
    <t>7.7.1.1.</t>
  </si>
  <si>
    <t>VASO SANITÁRIO / ACESSÓRIOS</t>
  </si>
  <si>
    <t>7.7.1.1.1.</t>
  </si>
  <si>
    <t>7.7.1.1.2.</t>
  </si>
  <si>
    <t>7.7.1.1.3.</t>
  </si>
  <si>
    <t>7.7.1.1.4.</t>
  </si>
  <si>
    <t>7.7.1.1.5.</t>
  </si>
  <si>
    <t>7.7.1.1.6.</t>
  </si>
  <si>
    <t>7.7.1.1.7.</t>
  </si>
  <si>
    <t>7.7.1.2.</t>
  </si>
  <si>
    <t>LAVATÓRIO / ACESSÓRIOS</t>
  </si>
  <si>
    <t>7.7.1.2.1.</t>
  </si>
  <si>
    <t>LAVATÓRIO MÉDIO COM COLUNA</t>
  </si>
  <si>
    <t>7.7.1.2.2.</t>
  </si>
  <si>
    <t>7.7.1.2.3.</t>
  </si>
  <si>
    <t>7.7.1.2.4.</t>
  </si>
  <si>
    <t>7.7.1.2.5.</t>
  </si>
  <si>
    <t>7.7.1.2.6.</t>
  </si>
  <si>
    <t>7.7.1.2.7.</t>
  </si>
  <si>
    <t>7.7.1.3.</t>
  </si>
  <si>
    <t>PIA / ACESSÓRIOS</t>
  </si>
  <si>
    <t>7.7.1.3.1.</t>
  </si>
  <si>
    <t>TORNEIRA DE MESA PARA PIA DIÂMETRO DE 1/2" - BICA MÓVEL</t>
  </si>
  <si>
    <t>7.7.1.3.2.</t>
  </si>
  <si>
    <t>7.7.1.3.3.</t>
  </si>
  <si>
    <t>7.7.1.3.4.</t>
  </si>
  <si>
    <t>7.7.1.3.5.</t>
  </si>
  <si>
    <t>CUBA DE EMBUTIR RETANGULAR DE AÇO INOXIDÁVEL, 56 X 33 X 12 CM - FORNECIMENTO E INSTALAÇÃO. AF_01/2020</t>
  </si>
  <si>
    <t>7.7.1.4.</t>
  </si>
  <si>
    <t>7.7.1.4.1.</t>
  </si>
  <si>
    <t>7.7.1.4.2.</t>
  </si>
  <si>
    <t>7.7.1.4.3.</t>
  </si>
  <si>
    <t>7.7.1.5.</t>
  </si>
  <si>
    <t>TANQUES</t>
  </si>
  <si>
    <t>7.7.1.5.1.</t>
  </si>
  <si>
    <t>TANQUE MARMORE/GRANITO SINTÉTICO C/DUAS CUBAS E 1 BATEDOR</t>
  </si>
  <si>
    <t>7.7.1.5.2.</t>
  </si>
  <si>
    <t>7.7.1.5.3.</t>
  </si>
  <si>
    <t>7.7.1.5.4.</t>
  </si>
  <si>
    <t>TANQUE (PANELAO) INOX 60 X 70 X 40 CM CH.18</t>
  </si>
  <si>
    <t>7.7.1.5.5.</t>
  </si>
  <si>
    <t>7.7.1.6.</t>
  </si>
  <si>
    <t>7.7.1.6.1.</t>
  </si>
  <si>
    <t>REGISTRO DE GAVETA BRUTO DIAMETRO 1"</t>
  </si>
  <si>
    <t>7.7.1.6.2.</t>
  </si>
  <si>
    <t>REGISTRO DE GAVETA BRUTO DIAMETRO 1.1/2"</t>
  </si>
  <si>
    <t>7.7.1.6.3.</t>
  </si>
  <si>
    <t>7.7.2.</t>
  </si>
  <si>
    <t>7.7.2.1.</t>
  </si>
  <si>
    <t>7.7.2.1.1.</t>
  </si>
  <si>
    <t>7.7.2.1.2.</t>
  </si>
  <si>
    <t>7.7.2.1.3.</t>
  </si>
  <si>
    <t>7.7.2.2.</t>
  </si>
  <si>
    <t>7.7.2.2.1.</t>
  </si>
  <si>
    <t>7.7.2.2.2.</t>
  </si>
  <si>
    <t>7.7.2.2.3.</t>
  </si>
  <si>
    <t>7.7.2.3.</t>
  </si>
  <si>
    <t>7.7.2.3.1.</t>
  </si>
  <si>
    <t>LUVA DE REDUÇÃO SOLDAVEL COM BUCHA DE LATAO 25 X 3/4" (AZUL)</t>
  </si>
  <si>
    <t>7.7.2.4.</t>
  </si>
  <si>
    <t>7.7.2.4.1.</t>
  </si>
  <si>
    <t>BUCHA DE REDUCAO SOLDAVEL LONGA 50 X 25 mm</t>
  </si>
  <si>
    <t>7.7.2.4.2.</t>
  </si>
  <si>
    <t>7.7.2.4.3.</t>
  </si>
  <si>
    <t>7.7.2.4.4.</t>
  </si>
  <si>
    <t>7.7.2.4.5.</t>
  </si>
  <si>
    <t>7.7.2.4.6.</t>
  </si>
  <si>
    <t>7.7.2.5.</t>
  </si>
  <si>
    <t>7.7.2.5.1.</t>
  </si>
  <si>
    <t>TE, PVC, SOLDÁVEL, DN 25MM, INSTALADO EM PRUMADA DE ÁGUA - FORNECIMENTO E INSTALAÇÃO. AF_06/2022</t>
  </si>
  <si>
    <t>7.7.2.5.2.</t>
  </si>
  <si>
    <t>7.7.2.5.3.</t>
  </si>
  <si>
    <t>7.7.2.5.4.</t>
  </si>
  <si>
    <t>TE REDUCAO 90 GRAUS SOLDAVEL 50 X 32 mm</t>
  </si>
  <si>
    <t>7.7.2.6.</t>
  </si>
  <si>
    <t>7.7.2.6.1.</t>
  </si>
  <si>
    <t>7.7.2.6.2.</t>
  </si>
  <si>
    <t>7.7.2.7.</t>
  </si>
  <si>
    <t>7.7.2.7.1.</t>
  </si>
  <si>
    <t>CURVA 90 GRAUS SOLDAVEL DIAMETRO 25 MM</t>
  </si>
  <si>
    <t>7.7.2.7.2.</t>
  </si>
  <si>
    <t>CURVA 90 GRAUS SOLDAVEL DIAMETRO 32 MM</t>
  </si>
  <si>
    <t>7.7.2.7.3.</t>
  </si>
  <si>
    <t>CURVA 90 GRAUS SOLDAVEL DIAMETRO 50 MM</t>
  </si>
  <si>
    <t>7.7.3.</t>
  </si>
  <si>
    <t>7.7.3.1.</t>
  </si>
  <si>
    <t>7.7.3.1.1.</t>
  </si>
  <si>
    <t>7.7.3.1.2.</t>
  </si>
  <si>
    <t>PORTA GRELHA QUADRADO CROMADO DIAM.150 MM</t>
  </si>
  <si>
    <t>7.7.3.1.3.</t>
  </si>
  <si>
    <t>GRELHA QUADRADA ACO INOX SIMPLES DIAM.150 MM</t>
  </si>
  <si>
    <t>7.7.3.1.4.</t>
  </si>
  <si>
    <t>CORPO RALO SIFONADO CONICO DIAM. 100 X 40</t>
  </si>
  <si>
    <t>7.7.3.1.5.</t>
  </si>
  <si>
    <t>GRELHA REDONDA BRANCA DIAM. 100 MM</t>
  </si>
  <si>
    <t>7.7.3.2.</t>
  </si>
  <si>
    <t>7.7.3.2.1.</t>
  </si>
  <si>
    <t>CURVA 45 GRAUS SOLDAVEL DIAMETRO 50 MM</t>
  </si>
  <si>
    <t>7.7.3.2.2.</t>
  </si>
  <si>
    <t>7.7.3.3.</t>
  </si>
  <si>
    <t>7.7.3.3.1.</t>
  </si>
  <si>
    <t>7.7.3.3.2.</t>
  </si>
  <si>
    <t>7.7.3.3.3.</t>
  </si>
  <si>
    <t>7.7.3.3.4.</t>
  </si>
  <si>
    <t>7.7.3.4.</t>
  </si>
  <si>
    <t>7.7.3.4.1.</t>
  </si>
  <si>
    <t>7.7.3.4.2.</t>
  </si>
  <si>
    <t>JUNCAO SIMPLES DIAMETRO 50 X 50 MM (ESGOTO)</t>
  </si>
  <si>
    <t>7.7.3.5.</t>
  </si>
  <si>
    <t>TÊ SANITÁRIO</t>
  </si>
  <si>
    <t>7.7.3.5.1.</t>
  </si>
  <si>
    <t>7.7.3.6.</t>
  </si>
  <si>
    <t>7.7.3.6.1.</t>
  </si>
  <si>
    <t>7.7.3.6.2.</t>
  </si>
  <si>
    <t>7.7.3.6.3.</t>
  </si>
  <si>
    <t>7.7.4.</t>
  </si>
  <si>
    <t>7.7.4.0.1.</t>
  </si>
  <si>
    <t>7.7.4.0.2.</t>
  </si>
  <si>
    <t>7.7.4.0.3.</t>
  </si>
  <si>
    <t>CAIXA DE GORDURA 600 L. CONCRETO PADRÃO GOINFRA IMPERMEABILIZADA</t>
  </si>
  <si>
    <t>7.8.</t>
  </si>
  <si>
    <t>7.8.0.0.1.</t>
  </si>
  <si>
    <t>ALVENARIA DE TIJOLO COMUM 1/2 VEZ - ARGAMASSA (1CI : 2CH : 8ARML)</t>
  </si>
  <si>
    <t>7.8.0.0.2.</t>
  </si>
  <si>
    <t>ALVENARIA DE TIJOLO FURADO 1/2 VEZ 14X29X9 - 6 FUROS -  ARG. (1CALH:4ARML+100KG DE CI/M3)</t>
  </si>
  <si>
    <t>7.8.0.0.3.</t>
  </si>
  <si>
    <t>7.9.</t>
  </si>
  <si>
    <t>7.9.0.0.1.</t>
  </si>
  <si>
    <t>7.9.0.0.2.</t>
  </si>
  <si>
    <t>IMPERMEABILIZACAO-C/CIMENTO CRISTALIZANTE 3 DEMAOS</t>
  </si>
  <si>
    <t>7.10.</t>
  </si>
  <si>
    <t>7.10.0.0.1.</t>
  </si>
  <si>
    <t>7.11.</t>
  </si>
  <si>
    <t>7.11.1.</t>
  </si>
  <si>
    <t>CERÂMICA</t>
  </si>
  <si>
    <t>7.11.1.0.1.</t>
  </si>
  <si>
    <t>7.11.1.0.2.</t>
  </si>
  <si>
    <t>7.11.1.0.3.</t>
  </si>
  <si>
    <t>7.12.</t>
  </si>
  <si>
    <t>7.12.0.0.2.</t>
  </si>
  <si>
    <t>7.12.0.0.3.</t>
  </si>
  <si>
    <t>7.12.0.0.4.</t>
  </si>
  <si>
    <t>7.12.0.0.5.</t>
  </si>
  <si>
    <t>PORTA DE ABRIR DE 02 FOLHAS EM VENEZIANA PF-5 C/FERRAGENS</t>
  </si>
  <si>
    <t>7.12.0.0.6.</t>
  </si>
  <si>
    <t>PORTA DE ENROLAR C/FERRAGENS</t>
  </si>
  <si>
    <t>7.13.</t>
  </si>
  <si>
    <t>7.13.0.0.1.</t>
  </si>
  <si>
    <t>7.14.</t>
  </si>
  <si>
    <t>7.14.0.0.1.</t>
  </si>
  <si>
    <t>7.14.0.0.2.</t>
  </si>
  <si>
    <t>7.14.0.0.3.</t>
  </si>
  <si>
    <t>7.14.0.0.4.</t>
  </si>
  <si>
    <t>7.15.</t>
  </si>
  <si>
    <t>7.15.0.0.1.</t>
  </si>
  <si>
    <t>7.15.0.0.2.</t>
  </si>
  <si>
    <t>7.16.</t>
  </si>
  <si>
    <t>7.16.1.</t>
  </si>
  <si>
    <t>GRANITINA</t>
  </si>
  <si>
    <t>7.16.1.0.1.</t>
  </si>
  <si>
    <t>7.16.1.0.2.</t>
  </si>
  <si>
    <t>7.16.1.0.3.</t>
  </si>
  <si>
    <t>7.16.2.</t>
  </si>
  <si>
    <t>CONCRETO</t>
  </si>
  <si>
    <t>7.16.2.0.1.</t>
  </si>
  <si>
    <t>7.16.2.0.2.</t>
  </si>
  <si>
    <t>7.16.3.</t>
  </si>
  <si>
    <t>PASSEIO (CALÇADA)</t>
  </si>
  <si>
    <t>7.16.3.0.1.</t>
  </si>
  <si>
    <t>7.16.3.0.2.</t>
  </si>
  <si>
    <t>7.16.3.0.3.</t>
  </si>
  <si>
    <t>RODAPE DE MASSA (ICI:3 ARMG)</t>
  </si>
  <si>
    <t>7.17.</t>
  </si>
  <si>
    <t>7.17.1.</t>
  </si>
  <si>
    <t>ESMALTE SINTÉTICO</t>
  </si>
  <si>
    <t>7.17.1.0.1.</t>
  </si>
  <si>
    <t>7.17.2.</t>
  </si>
  <si>
    <t>LÁTEX ACRÍLICA</t>
  </si>
  <si>
    <t>7.17.2.0.1.</t>
  </si>
  <si>
    <t>7.17.2.0.2.</t>
  </si>
  <si>
    <t>7.17.3.</t>
  </si>
  <si>
    <t>TETO</t>
  </si>
  <si>
    <t>7.17.3.0.1.</t>
  </si>
  <si>
    <t>7.17.3.0.2.</t>
  </si>
  <si>
    <t>7.17.4.</t>
  </si>
  <si>
    <t>EXTERNA</t>
  </si>
  <si>
    <t>7.17.4.0.1.</t>
  </si>
  <si>
    <t>7.17.5.</t>
  </si>
  <si>
    <t>PORTAS</t>
  </si>
  <si>
    <t>7.17.5.0.1.</t>
  </si>
  <si>
    <t>7.17.6.</t>
  </si>
  <si>
    <t>JANELAS</t>
  </si>
  <si>
    <t>7.17.6.0.1.</t>
  </si>
  <si>
    <t>7.17.7.</t>
  </si>
  <si>
    <t>7.17.7.0.1.</t>
  </si>
  <si>
    <t>7.18.</t>
  </si>
  <si>
    <t>7.18.0.0.1.</t>
  </si>
  <si>
    <t>7.18.0.0.2.</t>
  </si>
  <si>
    <t>7.18.0.0.3.</t>
  </si>
  <si>
    <t>7.18.0.0.4.</t>
  </si>
  <si>
    <t>BLOCO VESTIÁRIOS C/ SANITÁRIOS - PADRÃO SEDUC</t>
  </si>
  <si>
    <t>8.1.</t>
  </si>
  <si>
    <t>8.1.0.0.1.</t>
  </si>
  <si>
    <t>8.2.</t>
  </si>
  <si>
    <t>8.2.0.0.1.</t>
  </si>
  <si>
    <t>8.3.</t>
  </si>
  <si>
    <t>8.3.1.</t>
  </si>
  <si>
    <t>8.3.1.0.1.</t>
  </si>
  <si>
    <t>8.3.1.0.2.</t>
  </si>
  <si>
    <t>8.3.2.</t>
  </si>
  <si>
    <t>8.3.2.0.1.</t>
  </si>
  <si>
    <t>8.3.2.0.2.</t>
  </si>
  <si>
    <t>8.4.</t>
  </si>
  <si>
    <t>8.4.1.</t>
  </si>
  <si>
    <t>8.4.1.0.1.</t>
  </si>
  <si>
    <t>8.4.1.0.2.</t>
  </si>
  <si>
    <t>8.4.1.0.3.</t>
  </si>
  <si>
    <t>8.4.2.</t>
  </si>
  <si>
    <t>8.4.2.0.1.</t>
  </si>
  <si>
    <t>8.4.2.0.2.</t>
  </si>
  <si>
    <t>8.4.2.0.3.</t>
  </si>
  <si>
    <t>8.4.2.0.4.</t>
  </si>
  <si>
    <t>8.4.2.0.5.</t>
  </si>
  <si>
    <t>8.4.2.0.6.</t>
  </si>
  <si>
    <t>8.4.3.</t>
  </si>
  <si>
    <t>8.4.3.0.1.</t>
  </si>
  <si>
    <t>8.5.</t>
  </si>
  <si>
    <t>8.5.1.</t>
  </si>
  <si>
    <t>8.5.1.0.1.</t>
  </si>
  <si>
    <t>8.5.1.0.2.</t>
  </si>
  <si>
    <t>8.5.1.0.3.</t>
  </si>
  <si>
    <t>8.5.1.0.4.</t>
  </si>
  <si>
    <t>8.5.1.0.5.</t>
  </si>
  <si>
    <t>8.5.1.0.6.</t>
  </si>
  <si>
    <t>8.5.1.0.7.</t>
  </si>
  <si>
    <t>8.5.1.0.8.</t>
  </si>
  <si>
    <t>8.5.1.0.9.</t>
  </si>
  <si>
    <t>8.5.2.</t>
  </si>
  <si>
    <t>8.5.2.0.1.</t>
  </si>
  <si>
    <t>8.5.2.0.2.</t>
  </si>
  <si>
    <t>8.5.2.0.3.</t>
  </si>
  <si>
    <t>8.5.2.0.4.</t>
  </si>
  <si>
    <t>8.5.2.0.5.</t>
  </si>
  <si>
    <t>8.5.3.</t>
  </si>
  <si>
    <t>8.5.3.0.1.</t>
  </si>
  <si>
    <t>8.5.3.0.2.</t>
  </si>
  <si>
    <t>8.5.3.0.3.</t>
  </si>
  <si>
    <t>8.5.3.0.4.</t>
  </si>
  <si>
    <t>8.5.3.0.5.</t>
  </si>
  <si>
    <t>8.5.3.0.6.</t>
  </si>
  <si>
    <t>8.5.4.</t>
  </si>
  <si>
    <t>8.5.4.0.1.</t>
  </si>
  <si>
    <t>8.5.5.</t>
  </si>
  <si>
    <t>8.5.5.0.1.</t>
  </si>
  <si>
    <t>8.5.6.</t>
  </si>
  <si>
    <t>8.5.6.0.1.</t>
  </si>
  <si>
    <t>8.6.</t>
  </si>
  <si>
    <t>8.6.0.0.1.</t>
  </si>
  <si>
    <t>8.6.0.0.2.</t>
  </si>
  <si>
    <t>8.6.0.0.3.</t>
  </si>
  <si>
    <t>8.6.0.0.4.</t>
  </si>
  <si>
    <t>CABO FLEXÍVEL EPR/XLPE (90°C), 0,6/1 KV, 25MM2</t>
  </si>
  <si>
    <t>8.6.0.0.5.</t>
  </si>
  <si>
    <t>8.6.0.0.6.</t>
  </si>
  <si>
    <t>8.6.0.0.7.</t>
  </si>
  <si>
    <t>8.6.0.0.8.</t>
  </si>
  <si>
    <t>8.6.0.0.9.</t>
  </si>
  <si>
    <t>8.6.0.0.10.</t>
  </si>
  <si>
    <t>8.6.0.0.11.</t>
  </si>
  <si>
    <t>8.6.0.0.12.</t>
  </si>
  <si>
    <t>8.6.0.0.13.</t>
  </si>
  <si>
    <t>8.6.0.0.14.</t>
  </si>
  <si>
    <t>8.6.0.0.15.</t>
  </si>
  <si>
    <t>8.6.0.0.16.</t>
  </si>
  <si>
    <t>8.6.0.0.17.</t>
  </si>
  <si>
    <t>8.6.0.0.18.</t>
  </si>
  <si>
    <t>8.6.0.0.19.</t>
  </si>
  <si>
    <t>8.6.0.0.20.</t>
  </si>
  <si>
    <t>8.6.0.0.21.</t>
  </si>
  <si>
    <t>8.6.0.0.22.</t>
  </si>
  <si>
    <t>8.6.0.0.23.</t>
  </si>
  <si>
    <t>8.6.0.0.24.</t>
  </si>
  <si>
    <t>8.6.0.0.25.</t>
  </si>
  <si>
    <t>8.6.0.0.26.</t>
  </si>
  <si>
    <t>8.6.0.0.27.</t>
  </si>
  <si>
    <t>8.6.0.0.28.</t>
  </si>
  <si>
    <t>8.6.0.0.29.</t>
  </si>
  <si>
    <t>8.6.0.0.30.</t>
  </si>
  <si>
    <t>8.6.0.0.31.</t>
  </si>
  <si>
    <t>8.7.</t>
  </si>
  <si>
    <t>8.7.1.</t>
  </si>
  <si>
    <t>8.7.1.1.</t>
  </si>
  <si>
    <t>8.7.1.1.1.</t>
  </si>
  <si>
    <t>8.7.1.1.2.</t>
  </si>
  <si>
    <t>8.7.1.1.3.</t>
  </si>
  <si>
    <t>8.7.1.1.4.</t>
  </si>
  <si>
    <t>8.7.1.1.5.</t>
  </si>
  <si>
    <t>8.7.1.1.6.</t>
  </si>
  <si>
    <t>8.7.1.1.7.</t>
  </si>
  <si>
    <t>8.7.1.1.8.</t>
  </si>
  <si>
    <t>8.7.1.1.9.</t>
  </si>
  <si>
    <t>8.7.1.1.10.</t>
  </si>
  <si>
    <t>8.7.1.1.11.</t>
  </si>
  <si>
    <t>8.7.1.1.12.</t>
  </si>
  <si>
    <t>8.7.1.1.13.</t>
  </si>
  <si>
    <t>8.7.1.1.14.</t>
  </si>
  <si>
    <t>BANCO ARTICULADO, EM ACO INOX, PARA PCD, FIXADO NA PAREDE - FORNECIMENTO E INSTALAÇÃO. AF_01/2020</t>
  </si>
  <si>
    <t>8.7.1.2.</t>
  </si>
  <si>
    <t>8.7.1.2.1.</t>
  </si>
  <si>
    <t>8.7.1.2.2.</t>
  </si>
  <si>
    <t>8.7.1.2.3.</t>
  </si>
  <si>
    <t>8.7.1.2.4.</t>
  </si>
  <si>
    <t>8.7.1.2.5.</t>
  </si>
  <si>
    <t>8.7.1.2.6.</t>
  </si>
  <si>
    <t>8.7.1.2.7.</t>
  </si>
  <si>
    <t>8.7.1.2.8.</t>
  </si>
  <si>
    <t>8.7.1.3.</t>
  </si>
  <si>
    <t>8.7.1.3.1.</t>
  </si>
  <si>
    <t>8.7.1.3.2.</t>
  </si>
  <si>
    <t>8.7.1.3.3.</t>
  </si>
  <si>
    <t>8.7.1.4.</t>
  </si>
  <si>
    <t>8.7.1.4.1.</t>
  </si>
  <si>
    <t>8.7.1.4.2.</t>
  </si>
  <si>
    <t>8.7.1.4.3.</t>
  </si>
  <si>
    <t>8.7.2.</t>
  </si>
  <si>
    <t>8.7.2.1.</t>
  </si>
  <si>
    <t>8.7.2.1.1.</t>
  </si>
  <si>
    <t>8.7.2.1.2.</t>
  </si>
  <si>
    <t>8.7.2.1.3.</t>
  </si>
  <si>
    <t>8.7.2.1.4.</t>
  </si>
  <si>
    <t>8.7.2.2.</t>
  </si>
  <si>
    <t>8.7.2.2.1.</t>
  </si>
  <si>
    <t>8.7.2.2.2.</t>
  </si>
  <si>
    <t>8.7.2.3.</t>
  </si>
  <si>
    <t>8.7.2.3.1.</t>
  </si>
  <si>
    <t>8.7.2.3.2.</t>
  </si>
  <si>
    <t>8.7.2.3.3.</t>
  </si>
  <si>
    <t>8.7.2.3.4.</t>
  </si>
  <si>
    <t>8.7.2.4.</t>
  </si>
  <si>
    <t>8.7.2.4.1.</t>
  </si>
  <si>
    <t>8.7.2.4.2.</t>
  </si>
  <si>
    <t>8.7.2.5.</t>
  </si>
  <si>
    <t>8.7.2.5.1.</t>
  </si>
  <si>
    <t>8.7.2.5.2.</t>
  </si>
  <si>
    <t>8.7.2.5.3.</t>
  </si>
  <si>
    <t>8.7.2.5.4.</t>
  </si>
  <si>
    <t>8.7.2.5.5.</t>
  </si>
  <si>
    <t>8.7.2.5.6.</t>
  </si>
  <si>
    <t>8.7.2.6.</t>
  </si>
  <si>
    <t>8.7.2.6.1.</t>
  </si>
  <si>
    <t>8.7.2.6.2.</t>
  </si>
  <si>
    <t>8.7.2.6.3.</t>
  </si>
  <si>
    <t>8.7.2.6.4.</t>
  </si>
  <si>
    <t>8.7.2.6.5.</t>
  </si>
  <si>
    <t>8.7.2.7.</t>
  </si>
  <si>
    <t>8.7.2.7.1.</t>
  </si>
  <si>
    <t>8.7.2.7.2.</t>
  </si>
  <si>
    <t>8.7.3.</t>
  </si>
  <si>
    <t>8.7.3.1.</t>
  </si>
  <si>
    <t>8.7.3.1.1.</t>
  </si>
  <si>
    <t>8.7.3.1.2.</t>
  </si>
  <si>
    <t>8.7.3.1.3.</t>
  </si>
  <si>
    <t>RALO LINEAR REFORÇADO - 6X90 SECA EM AÇO INOX C/ GRELHA E CANALETA EM ALUMÍNIO (GOINFRA + COT)</t>
  </si>
  <si>
    <t>8.7.3.1.4.</t>
  </si>
  <si>
    <t>8.7.3.1.5.</t>
  </si>
  <si>
    <t>8.7.3.2.</t>
  </si>
  <si>
    <t>8.7.3.2.1.</t>
  </si>
  <si>
    <t>8.7.3.2.2.</t>
  </si>
  <si>
    <t>8.7.3.3.</t>
  </si>
  <si>
    <t>8.7.3.3.1.</t>
  </si>
  <si>
    <t>8.7.3.3.2.</t>
  </si>
  <si>
    <t>8.7.3.3.3.</t>
  </si>
  <si>
    <t>8.7.3.3.4.</t>
  </si>
  <si>
    <t>8.7.3.3.5.</t>
  </si>
  <si>
    <t>8.7.3.3.6.</t>
  </si>
  <si>
    <t>8.7.3.4.</t>
  </si>
  <si>
    <t>8.7.3.4.1.</t>
  </si>
  <si>
    <t>8.7.3.4.2.</t>
  </si>
  <si>
    <t>8.7.3.5.</t>
  </si>
  <si>
    <t>8.7.3.5.1.</t>
  </si>
  <si>
    <t>8.7.3.5.2.</t>
  </si>
  <si>
    <t>8.7.3.5.3.</t>
  </si>
  <si>
    <t>8.7.3.6.</t>
  </si>
  <si>
    <t>8.7.3.6.1.</t>
  </si>
  <si>
    <t>8.7.3.6.2.</t>
  </si>
  <si>
    <t>8.7.3.7.</t>
  </si>
  <si>
    <t>8.7.3.7.1.</t>
  </si>
  <si>
    <t>8.7.3.8.</t>
  </si>
  <si>
    <t>8.7.3.8.1.</t>
  </si>
  <si>
    <t>8.7.3.8.2.</t>
  </si>
  <si>
    <t>8.7.3.8.3.</t>
  </si>
  <si>
    <t>8.7.4.</t>
  </si>
  <si>
    <t>8.7.4.0.1.</t>
  </si>
  <si>
    <t>8.7.4.0.2.</t>
  </si>
  <si>
    <t>8.8.</t>
  </si>
  <si>
    <t>8.8.0.0.1.</t>
  </si>
  <si>
    <t>8.8.0.0.2.</t>
  </si>
  <si>
    <t>8.8.0.0.3.</t>
  </si>
  <si>
    <t>8.9.</t>
  </si>
  <si>
    <t>8.9.0.0.1.</t>
  </si>
  <si>
    <t>8.9.0.0.2.</t>
  </si>
  <si>
    <t>8.10.</t>
  </si>
  <si>
    <t>8.10.0.0.1.</t>
  </si>
  <si>
    <t>8.11.</t>
  </si>
  <si>
    <t>8.11.0.0.1.</t>
  </si>
  <si>
    <t>8.11.0.0.2.</t>
  </si>
  <si>
    <t>8.11.0.0.3.</t>
  </si>
  <si>
    <t>8.12.</t>
  </si>
  <si>
    <t>8.12.0.0.1.</t>
  </si>
  <si>
    <t>8.12.0.0.2.</t>
  </si>
  <si>
    <t>8.12.0.0.3.</t>
  </si>
  <si>
    <t>8.12.0.0.4.</t>
  </si>
  <si>
    <t>8.13.</t>
  </si>
  <si>
    <t>8.13.0.0.1.</t>
  </si>
  <si>
    <t>8.14.</t>
  </si>
  <si>
    <t>8.14.0.0.1.</t>
  </si>
  <si>
    <t>8.14.0.0.2.</t>
  </si>
  <si>
    <t>8.14.0.0.3.</t>
  </si>
  <si>
    <t>8.14.0.0.4.</t>
  </si>
  <si>
    <t>8.15.</t>
  </si>
  <si>
    <t>8.15.0.0.1.</t>
  </si>
  <si>
    <t>8.15.0.0.2.</t>
  </si>
  <si>
    <t>8.16.</t>
  </si>
  <si>
    <t>8.16.0.0.1.</t>
  </si>
  <si>
    <t>8.16.0.0.2.</t>
  </si>
  <si>
    <t>8.16.0.0.3.</t>
  </si>
  <si>
    <t>8.16.0.0.4.</t>
  </si>
  <si>
    <t>8.16.0.0.5.</t>
  </si>
  <si>
    <t>8.17.</t>
  </si>
  <si>
    <t>8.17.0.0.1.</t>
  </si>
  <si>
    <t>8.17.0.0.2.</t>
  </si>
  <si>
    <t>8.18.</t>
  </si>
  <si>
    <t>8.18.1.</t>
  </si>
  <si>
    <t>8.18.1.0.1.</t>
  </si>
  <si>
    <t>8.18.1.0.2.</t>
  </si>
  <si>
    <t>8.18.2.</t>
  </si>
  <si>
    <t>8.18.2.0.1.</t>
  </si>
  <si>
    <t>8.18.2.0.2.</t>
  </si>
  <si>
    <t>8.18.3.</t>
  </si>
  <si>
    <t>8.18.3.0.1.</t>
  </si>
  <si>
    <t>8.18.3.0.2.</t>
  </si>
  <si>
    <t>8.18.4.</t>
  </si>
  <si>
    <t>8.18.4.0.1.</t>
  </si>
  <si>
    <t>8.18.5.</t>
  </si>
  <si>
    <t>8.18.5.0.1.</t>
  </si>
  <si>
    <t>8.18.6.</t>
  </si>
  <si>
    <t>8.18.6.0.1.</t>
  </si>
  <si>
    <t>8.19.</t>
  </si>
  <si>
    <t>8.19.0.0.1.</t>
  </si>
  <si>
    <t>8.19.0.0.2.</t>
  </si>
  <si>
    <t>8.19.0.0.3.</t>
  </si>
  <si>
    <t>COMP 419_SEE</t>
  </si>
  <si>
    <t>BANCO DE GRANITO (GOINFRA)</t>
  </si>
  <si>
    <t>QUADRA COBERTA ARCO MOD-3 - PADRÃO SEDUC</t>
  </si>
  <si>
    <t>9.1.</t>
  </si>
  <si>
    <t>9.1.0.0.1.</t>
  </si>
  <si>
    <t>9.2.</t>
  </si>
  <si>
    <t>9.2.0.0.1.</t>
  </si>
  <si>
    <t>9.3.</t>
  </si>
  <si>
    <t>9.3.1.</t>
  </si>
  <si>
    <t>9.3.1.0.1.</t>
  </si>
  <si>
    <t>9.3.1.0.2.</t>
  </si>
  <si>
    <t>9.3.2.</t>
  </si>
  <si>
    <t>9.3.2.0.1.</t>
  </si>
  <si>
    <t>9.3.2.0.2.</t>
  </si>
  <si>
    <t>9.3.3.</t>
  </si>
  <si>
    <t>ENCHIMENTO - ARQUIBANCADA</t>
  </si>
  <si>
    <t>9.3.3.0.1.</t>
  </si>
  <si>
    <t>9.3.3.0.2.</t>
  </si>
  <si>
    <t>9.3.3.0.3.</t>
  </si>
  <si>
    <t>9.3.3.0.4.</t>
  </si>
  <si>
    <t>9.3.3.0.5.</t>
  </si>
  <si>
    <t>9.4.</t>
  </si>
  <si>
    <t>9.4.1.</t>
  </si>
  <si>
    <t>9.4.1.0.1.</t>
  </si>
  <si>
    <t>9.4.1.0.2.</t>
  </si>
  <si>
    <t>9.4.1.0.3.</t>
  </si>
  <si>
    <t>9.4.2.</t>
  </si>
  <si>
    <t>9.4.2.0.1.</t>
  </si>
  <si>
    <t>9.4.2.0.2.</t>
  </si>
  <si>
    <t>9.4.2.0.3.</t>
  </si>
  <si>
    <t>9.4.2.0.4.</t>
  </si>
  <si>
    <t>9.4.2.0.5.</t>
  </si>
  <si>
    <t>9.4.2.0.6.</t>
  </si>
  <si>
    <t>9.4.3.</t>
  </si>
  <si>
    <t>9.4.3.0.1.</t>
  </si>
  <si>
    <t>9.5.</t>
  </si>
  <si>
    <t>9.5.1.</t>
  </si>
  <si>
    <t>9.5.1.0.1.</t>
  </si>
  <si>
    <t>9.5.1.0.2.</t>
  </si>
  <si>
    <t>9.5.1.0.3.</t>
  </si>
  <si>
    <t>9.5.1.0.4.</t>
  </si>
  <si>
    <t>9.5.1.0.5.</t>
  </si>
  <si>
    <t>9.5.1.0.6.</t>
  </si>
  <si>
    <t>9.5.1.0.7.</t>
  </si>
  <si>
    <t>9.5.1.0.8.</t>
  </si>
  <si>
    <t>9.5.1.0.9.</t>
  </si>
  <si>
    <t>9.5.2.</t>
  </si>
  <si>
    <t>9.5.2.0.1.</t>
  </si>
  <si>
    <t>9.5.2.0.2.</t>
  </si>
  <si>
    <t>9.5.2.0.3.</t>
  </si>
  <si>
    <t>9.5.2.0.4.</t>
  </si>
  <si>
    <t>9.5.2.0.5.</t>
  </si>
  <si>
    <t>9.5.2.0.6.</t>
  </si>
  <si>
    <t>9.5.3.</t>
  </si>
  <si>
    <t>CONSOLO</t>
  </si>
  <si>
    <t>9.5.3.0.1.</t>
  </si>
  <si>
    <t>9.5.3.0.2.</t>
  </si>
  <si>
    <t>9.5.3.0.3.</t>
  </si>
  <si>
    <t>9.5.3.0.4.</t>
  </si>
  <si>
    <t>9.5.3.0.5.</t>
  </si>
  <si>
    <t>9.5.4.</t>
  </si>
  <si>
    <t>VIGAS NÍVEL 1</t>
  </si>
  <si>
    <t>9.5.4.0.1.</t>
  </si>
  <si>
    <t>9.5.4.0.2.</t>
  </si>
  <si>
    <t>9.5.4.0.3.</t>
  </si>
  <si>
    <t>9.5.4.0.4.</t>
  </si>
  <si>
    <t>9.5.4.0.5.</t>
  </si>
  <si>
    <t>9.5.5.</t>
  </si>
  <si>
    <t>VIGAS NÍVEL 2</t>
  </si>
  <si>
    <t>9.5.5.0.1.</t>
  </si>
  <si>
    <t>9.5.5.0.2.</t>
  </si>
  <si>
    <t>9.5.5.0.3.</t>
  </si>
  <si>
    <t>9.5.5.0.4.</t>
  </si>
  <si>
    <t>9.5.5.0.5.</t>
  </si>
  <si>
    <t>9.5.6.</t>
  </si>
  <si>
    <t>9.5.6.0.1.</t>
  </si>
  <si>
    <t>9.5.6.0.2.</t>
  </si>
  <si>
    <t>9.5.6.0.3.</t>
  </si>
  <si>
    <t>9.5.6.0.4.</t>
  </si>
  <si>
    <t>9.5.6.0.5.</t>
  </si>
  <si>
    <t>9.5.7.</t>
  </si>
  <si>
    <t>9.5.7.0.1.</t>
  </si>
  <si>
    <t>9.6.</t>
  </si>
  <si>
    <t>9.6.0.0.1.</t>
  </si>
  <si>
    <t>9.6.0.0.2.</t>
  </si>
  <si>
    <t>9.6.0.0.3.</t>
  </si>
  <si>
    <t>9.6.0.0.4.</t>
  </si>
  <si>
    <t>9.6.0.0.5.</t>
  </si>
  <si>
    <t>9.6.0.0.6.</t>
  </si>
  <si>
    <t>9.6.0.0.7.</t>
  </si>
  <si>
    <t>9.6.0.0.8.</t>
  </si>
  <si>
    <t>9.6.0.0.9.</t>
  </si>
  <si>
    <t>9.6.0.0.10.</t>
  </si>
  <si>
    <t>9.6.0.0.11.</t>
  </si>
  <si>
    <t>9.6.0.0.12.</t>
  </si>
  <si>
    <t>9.6.0.0.13.</t>
  </si>
  <si>
    <t>9.6.0.0.14.</t>
  </si>
  <si>
    <t>9.6.0.0.15.</t>
  </si>
  <si>
    <t>9.6.0.0.16.</t>
  </si>
  <si>
    <t>GAIOLA PADRÃO EM AÇO CA-50 8.0 MM PARA PROTEÇÃO DAS LUMINÁRIAS</t>
  </si>
  <si>
    <t>9.6.0.0.17.</t>
  </si>
  <si>
    <t>9.6.0.0.18.</t>
  </si>
  <si>
    <t>9.6.0.0.19.</t>
  </si>
  <si>
    <t>QUADRO DE DISTRIBUIÇÃO DE EMBUTIR EM PVC CB 12E - 80A</t>
  </si>
  <si>
    <t>9.6.0.0.20.</t>
  </si>
  <si>
    <t>9.6.0.0.21.</t>
  </si>
  <si>
    <t>9.6.0.0.22.</t>
  </si>
  <si>
    <t>9.7.</t>
  </si>
  <si>
    <t>9.7.0.0.1.</t>
  </si>
  <si>
    <t>9.7.0.0.2.</t>
  </si>
  <si>
    <t>9.7.0.0.3.</t>
  </si>
  <si>
    <t>9.8.</t>
  </si>
  <si>
    <t>9.8.0.0.1.</t>
  </si>
  <si>
    <t>9.9.</t>
  </si>
  <si>
    <t>9.9.0.0.1.</t>
  </si>
  <si>
    <t>ESTRUTURA METÁLICA CONVENCIONAL EM AÇO DO TIPO MR-250 / ASTM A36 COM FUNDO ANTICORROSIVO</t>
  </si>
  <si>
    <t>9.10.</t>
  </si>
  <si>
    <t>9.10.0.0.1.</t>
  </si>
  <si>
    <t>COBERTURA COM TELHA GALVANIZADA ONDULADA 0,5 MM COM ACESSÓRIOS</t>
  </si>
  <si>
    <t>9.11.</t>
  </si>
  <si>
    <t>9.11.0.0.1.</t>
  </si>
  <si>
    <t>9.11.0.0.2.</t>
  </si>
  <si>
    <t>9.12.</t>
  </si>
  <si>
    <t>9.12.0.0.1.</t>
  </si>
  <si>
    <t>9.12.0.0.2.</t>
  </si>
  <si>
    <t>PISO LAMINADO COM CONCRETO USINADO 20MPA E=7 CM</t>
  </si>
  <si>
    <t>9.12.0.0.3.</t>
  </si>
  <si>
    <t>9.12.0.0.4.</t>
  </si>
  <si>
    <t>9.13.</t>
  </si>
  <si>
    <t>9.13.1.</t>
  </si>
  <si>
    <t>9.13.1.0.1.</t>
  </si>
  <si>
    <t>9.13.2.</t>
  </si>
  <si>
    <t>PISO</t>
  </si>
  <si>
    <t>9.13.2.0.1.</t>
  </si>
  <si>
    <t>PINTURA DE PISO COM TINTA EPÓXI, APLICAÇÃO MANUAL, 2 DEMÃOS, INCLUSO PRIMER EPÓXI. AF_05/2021</t>
  </si>
  <si>
    <t>9.13.2.0.2.</t>
  </si>
  <si>
    <t>9.13.3.</t>
  </si>
  <si>
    <t>ALAMBRADO</t>
  </si>
  <si>
    <t>9.13.3.0.1.</t>
  </si>
  <si>
    <t>9.13.4.</t>
  </si>
  <si>
    <t>ESTRUT. METÁLICA</t>
  </si>
  <si>
    <t>9.13.4.0.1.</t>
  </si>
  <si>
    <t>9.14.</t>
  </si>
  <si>
    <t>9.14.0.0.1.</t>
  </si>
  <si>
    <t>COMP 031_SEE</t>
  </si>
  <si>
    <t>MURETA P/ QUAD. POLIESP. ALV. DE TIJ. FURADO - 1/2 VEZ - C/ CHP. E PEDRISCO - H=0,80 M (GOINFRA)</t>
  </si>
  <si>
    <t>9.14.0.0.2.</t>
  </si>
  <si>
    <t>ALAMBRADO EM TUBO INDUSTRIAL 2"#2,28 E TELA MALHA 4" FIO 12 (QUADRA ESPORTE EXISTENTE) SEM PINTURA</t>
  </si>
  <si>
    <t>9.14.0.0.3.</t>
  </si>
  <si>
    <t>9.14.0.0.4.</t>
  </si>
  <si>
    <t>TRAVES FERRO GALVANIZADO PARA FUTEBOL DE SALÃO PINTADAS - 3,00 x 2,00M - 2 UNID.</t>
  </si>
  <si>
    <t>9.14.0.0.5.</t>
  </si>
  <si>
    <t>CONJUNTO PARA VOLEIBOL EM FERRO GALVANIZADO COM PINTURA (2 SUPORTES)</t>
  </si>
  <si>
    <t>9.14.0.0.6.</t>
  </si>
  <si>
    <t>COMP 002_SEE</t>
  </si>
  <si>
    <t>PASSARELA OP-1 - PADRÃO SÉC. XXI 2015</t>
  </si>
  <si>
    <t>10.1.</t>
  </si>
  <si>
    <t>10.1.0.0.1.</t>
  </si>
  <si>
    <t>10.2.</t>
  </si>
  <si>
    <t>10.2.0.0.1.</t>
  </si>
  <si>
    <t>10.3.</t>
  </si>
  <si>
    <t>10.3.0.0.1.</t>
  </si>
  <si>
    <t>10.3.0.0.2.</t>
  </si>
  <si>
    <t>10.4.</t>
  </si>
  <si>
    <t>10.4.1.</t>
  </si>
  <si>
    <t>ESTACAS E BLOCOS</t>
  </si>
  <si>
    <t>10.4.1.0.1.</t>
  </si>
  <si>
    <t>10.4.1.0.2.</t>
  </si>
  <si>
    <t>10.4.1.0.3.</t>
  </si>
  <si>
    <t>10.4.1.0.4.</t>
  </si>
  <si>
    <t>10.4.1.0.5.</t>
  </si>
  <si>
    <t>10.4.1.0.6.</t>
  </si>
  <si>
    <t>10.4.1.0.7.</t>
  </si>
  <si>
    <t>LASTRO DE CONCRETO MAGRO, APLICADO EM BLOCOS DE COROAMENTO OU SAPATAS. AF_08/2017</t>
  </si>
  <si>
    <t>10.4.1.0.8.</t>
  </si>
  <si>
    <t>10.4.1.0.9.</t>
  </si>
  <si>
    <t>10.5.</t>
  </si>
  <si>
    <t>10.5.0.0.1.</t>
  </si>
  <si>
    <t>10.6.</t>
  </si>
  <si>
    <t>10.6.0.0.1.</t>
  </si>
  <si>
    <t>10.7.</t>
  </si>
  <si>
    <t>10.7.1.</t>
  </si>
  <si>
    <t>METÁLICA</t>
  </si>
  <si>
    <t>10.7.1.0.1.</t>
  </si>
  <si>
    <t>COBERTURA COM TELHA CHAPA GALVANIZADA  TRAPEZOIDAL 0,5 MM COM ACESSÓRIOS</t>
  </si>
  <si>
    <t>10.7.2.</t>
  </si>
  <si>
    <t>10.7.2.0.1.</t>
  </si>
  <si>
    <t>10.8.</t>
  </si>
  <si>
    <t>10.8.1.</t>
  </si>
  <si>
    <t>10.8.1.0.1.</t>
  </si>
  <si>
    <t>10.8.1.0.2.</t>
  </si>
  <si>
    <t>10.8.1.0.3.</t>
  </si>
  <si>
    <t>10.9.</t>
  </si>
  <si>
    <t>10.9.1.</t>
  </si>
  <si>
    <t>BASE EM CONCRETO</t>
  </si>
  <si>
    <t>10.9.1.0.1.</t>
  </si>
  <si>
    <t>10.9.2.</t>
  </si>
  <si>
    <t>10.9.2.0.1.</t>
  </si>
  <si>
    <t>PASSARELA OP-2 - PADRÃO SÉC. XXI 2015</t>
  </si>
  <si>
    <t>11.1.</t>
  </si>
  <si>
    <t>11.1.0.0.1.</t>
  </si>
  <si>
    <t>11.2.</t>
  </si>
  <si>
    <t>11.2.0.0.1.</t>
  </si>
  <si>
    <t>11.3.</t>
  </si>
  <si>
    <t>11.3.0.0.1.</t>
  </si>
  <si>
    <t>11.3.0.0.2.</t>
  </si>
  <si>
    <t>APILOAMENTO</t>
  </si>
  <si>
    <t>11.4.</t>
  </si>
  <si>
    <t>11.4.1.</t>
  </si>
  <si>
    <t>11.4.1.0.1.</t>
  </si>
  <si>
    <t>11.4.1.0.2.</t>
  </si>
  <si>
    <t>11.4.1.0.3.</t>
  </si>
  <si>
    <t>11.4.1.0.4.</t>
  </si>
  <si>
    <t>11.4.1.0.5.</t>
  </si>
  <si>
    <t>11.4.1.0.6.</t>
  </si>
  <si>
    <t>11.4.1.0.7.</t>
  </si>
  <si>
    <t>11.4.1.0.8.</t>
  </si>
  <si>
    <t>11.4.1.0.9.</t>
  </si>
  <si>
    <t>11.5.</t>
  </si>
  <si>
    <t>11.5.0.0.1.</t>
  </si>
  <si>
    <t>11.6.</t>
  </si>
  <si>
    <t>11.6.0.0.1.</t>
  </si>
  <si>
    <t>11.7.</t>
  </si>
  <si>
    <t>11.7.1.</t>
  </si>
  <si>
    <t>11.7.1.0.1.</t>
  </si>
  <si>
    <t>11.7.2.</t>
  </si>
  <si>
    <t>11.7.2.0.1.</t>
  </si>
  <si>
    <t>11.8.</t>
  </si>
  <si>
    <t>11.8.1.</t>
  </si>
  <si>
    <t>11.8.1.0.1.</t>
  </si>
  <si>
    <t>11.8.1.0.2.</t>
  </si>
  <si>
    <t>11.8.1.0.3.</t>
  </si>
  <si>
    <t>11.9.</t>
  </si>
  <si>
    <t>11.9.1.</t>
  </si>
  <si>
    <t>11.9.1.0.1.</t>
  </si>
  <si>
    <t>11.9.2.</t>
  </si>
  <si>
    <t>11.9.2.0.1.</t>
  </si>
  <si>
    <t>VALOR BDI (20,34%)</t>
  </si>
  <si>
    <t>TOTAL ORÇAMENTO</t>
  </si>
  <si>
    <r>
      <rPr>
        <sz val="9"/>
        <rFont val="Calibri"/>
        <family val="2"/>
        <scheme val="minor"/>
      </rPr>
      <t>FERRAMENTAS (MANUAIS/ELÉTRICAS) E MATERIAL DE LIMPEZA PERMANENTE DA OBRA -
ÁREAS EDIFICADAS/COBERTAS/FECHADAS</t>
    </r>
  </si>
  <si>
    <r>
      <rPr>
        <sz val="9"/>
        <rFont val="Calibri"/>
        <family val="2"/>
        <scheme val="minor"/>
      </rPr>
      <t>PLACA DE OBRA PLOTADA EM CHAPA METÁLICA 26 , AFIXADA EM CAVALETES DE
MADEIRA DE LEI (VIGOTAS 6X12CM) - PADRÃO GOINFRA</t>
    </r>
  </si>
  <si>
    <r>
      <rPr>
        <sz val="9"/>
        <rFont val="Calibri"/>
        <family val="2"/>
        <scheme val="minor"/>
      </rPr>
      <t>DEMOLIÇÃO MANUAL EM MURO/PAREDE PLACA PRÉ-MOLDADA COM TRANSPORTE ATÉ
CAÇAMBA E CARGA</t>
    </r>
  </si>
  <si>
    <r>
      <rPr>
        <sz val="9"/>
        <rFont val="Calibri"/>
        <family val="2"/>
        <scheme val="minor"/>
      </rPr>
      <t>DEMOLIÇÃO MANUAL ESTRUTURA EM MADEIRA TELHADO COM TRANSPORTE ATÉ
CAÇAMBA E CARGA</t>
    </r>
  </si>
  <si>
    <r>
      <rPr>
        <sz val="9"/>
        <rFont val="Calibri"/>
        <family val="2"/>
        <scheme val="minor"/>
      </rPr>
      <t>DEMOLIÇÃO DAS INSTALAÇÕES HIDROSANITÁRIAS E AFINS C/ TRANSP. ATÉ CB. E CARGA
(GOINFRA)</t>
    </r>
  </si>
  <si>
    <r>
      <rPr>
        <sz val="9"/>
        <rFont val="Calibri"/>
        <family val="2"/>
        <scheme val="minor"/>
      </rPr>
      <t>REMOÇÃO DE RAÍZES REMANESCENTES DE TRONCO DE ÁRVORE COM DIÂMETRO MAIOR
OU IGUAL A 0,20 M E MENOR QUE 0,40 M.AF_05/2018</t>
    </r>
  </si>
  <si>
    <r>
      <rPr>
        <sz val="9"/>
        <rFont val="Calibri"/>
        <family val="2"/>
        <scheme val="minor"/>
      </rPr>
      <t>DEMOLIÇÃO MANUAL - COBERTURA TELHA METÁLICA COM TRANSPORTE ATÉ CAÇAMBA
E CARGA</t>
    </r>
  </si>
  <si>
    <r>
      <rPr>
        <sz val="9"/>
        <rFont val="Calibri"/>
        <family val="2"/>
        <scheme val="minor"/>
      </rPr>
      <t>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</si>
  <si>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LANÇAMENTO/APLICAÇÃO/ADENSAMENTO DE CONCRETO USINADO BOMBEADO EM
FUNDAÇÃO</t>
    </r>
  </si>
  <si>
    <r>
      <rPr>
        <sz val="9"/>
        <rFont val="Calibri"/>
        <family val="2"/>
        <scheme val="minor"/>
      </rPr>
      <t>LANÇAMENTO/APLICAÇÃO/ADENSAMENTO DE CONCRETO USINADO BOMBEADO EM
ESTRUTURA - (O.C.)</t>
    </r>
  </si>
  <si>
    <r>
      <rPr>
        <sz val="9"/>
        <rFont val="Calibri"/>
        <family val="2"/>
        <scheme val="minor"/>
      </rPr>
      <t>DISJUNTOR TRIPOLAR TIPO DIN, CORRENTE NOMINAL DE 32A - FORNECIMENTO E
INSTALAÇÃO. AF_10/2020</t>
    </r>
  </si>
  <si>
    <r>
      <rPr>
        <sz val="9"/>
        <rFont val="Calibri"/>
        <family val="2"/>
        <scheme val="minor"/>
      </rPr>
      <t>DISJUNTOR TRIPOLAR TIPO DIN, CORRENTE NOMINAL DE 40A - FORNECIMENTO E
INSTALAÇÃO. AF_10/2020</t>
    </r>
  </si>
  <si>
    <r>
      <rPr>
        <sz val="9"/>
        <rFont val="Calibri"/>
        <family val="2"/>
        <scheme val="minor"/>
      </rPr>
      <t>CABO DE COBRE FLEXÍVEL ISOLADO, 25 MM², 0,6/1,0 KV, PARA REDE AÉREA DE DISTRIBUIÇÃO DE ENERGIA ELÉTRICA DE BAIXA TENSÃO - FORNECIMENTO E
INSTALAÇÃO. AF_07/2020</t>
    </r>
  </si>
  <si>
    <r>
      <rPr>
        <sz val="9"/>
        <rFont val="Calibri"/>
        <family val="2"/>
        <scheme val="minor"/>
      </rPr>
      <t>DISJUNTOR MONOPOLAR TIPO DIN, CORRENTE NOMINAL DE 10A - FORNECIMENTO E
INSTALAÇÃO. AF_10/2020</t>
    </r>
  </si>
  <si>
    <r>
      <rPr>
        <sz val="9"/>
        <rFont val="Calibri"/>
        <family val="2"/>
        <scheme val="minor"/>
      </rPr>
      <t>TOMADA BAIXA DE EMBUTIR (2 MÓDULOS), 2P+T 20 A, INCLUINDO SUPORTE E PLACA -
FORNECIMENTO E INSTALAÇÃO. AF_03/2023</t>
    </r>
  </si>
  <si>
    <r>
      <rPr>
        <sz val="9"/>
        <rFont val="Calibri"/>
        <family val="2"/>
        <scheme val="minor"/>
      </rPr>
      <t>CAIXA OCTOGONAL 4" X 4", PVC, INSTALADA EM LAJE - FORNECIMENTO E INSTALAÇÃO.
AF_03/2023</t>
    </r>
  </si>
  <si>
    <r>
      <rPr>
        <sz val="9"/>
        <rFont val="Calibri"/>
        <family val="2"/>
        <scheme val="minor"/>
      </rPr>
      <t>LUMINÁRIA DE SOBREPOR COM ALETAS 2 X 16/18/20 W - FORNECIMENTO E INSTALAÇÃO
(GOINFRA + ORSE)</t>
    </r>
  </si>
  <si>
    <r>
      <rPr>
        <sz val="9"/>
        <rFont val="Calibri"/>
        <family val="2"/>
        <scheme val="minor"/>
      </rPr>
      <t>CORDOALHA DE COBRE NU 50 MM², NÃO ENTERRADA, COM ISOLADOR - FORNECIMENTO E
INSTALAÇÃO. AF_12/2017</t>
    </r>
  </si>
  <si>
    <r>
      <rPr>
        <sz val="9"/>
        <rFont val="Calibri"/>
        <family val="2"/>
        <scheme val="minor"/>
      </rPr>
      <t>ISOLADOR PILAR COM CORPO POLIMÉRICO E CABEÇA DE PORCELANA - 15 Kv (GOINFRA +
COT)</t>
    </r>
  </si>
  <si>
    <r>
      <rPr>
        <sz val="9"/>
        <rFont val="Calibri"/>
        <family val="2"/>
        <scheme val="minor"/>
      </rPr>
      <t>POSTE - FUNDAÇÃO EM CONCRETO SIMPLES DO ENGASTAMENTO DA BASE DOS POSTES DE
SEÇÃO DE BASE 1000 MM ( DIAM. 1200MM) (GOINFRA)</t>
    </r>
  </si>
  <si>
    <r>
      <rPr>
        <sz val="9"/>
        <rFont val="Calibri"/>
        <family val="2"/>
        <scheme val="minor"/>
      </rPr>
      <t>TRANSFORMADOR DE DISTRIBUIÇÃO, 112,5 KVA, TRIFÁSICO, 60 HZ, CLASSE 15 KV, IMERSO EM ÓLEO MINERAL, INSTALAÇÃO EM POSTE (NÃO INCLUSO SUPORTE) - FORNECIMENTO E
INSTALAÇÃO. AF_12/2020</t>
    </r>
  </si>
  <si>
    <r>
      <rPr>
        <sz val="9"/>
        <rFont val="Calibri"/>
        <family val="2"/>
        <scheme val="minor"/>
      </rPr>
      <t>SINALIZADOR/SIRENE AUDIOVISUAL COM 02 ACIONADORES/BOTOEIRAS - FORNECIMENTO
E INSTALAÇÃO (GOINFRA + CPOS)</t>
    </r>
  </si>
  <si>
    <r>
      <rPr>
        <sz val="9"/>
        <rFont val="Calibri"/>
        <family val="2"/>
        <scheme val="minor"/>
      </rPr>
      <t>CAIXA RETANGULAR 4" X 2" ALTA (2,00 M DO PISO), METÁLICA, INSTALADA EM PAREDE -
FORNECIMENTO E INSTALAÇÃO. AF_03/2023</t>
    </r>
  </si>
  <si>
    <r>
      <rPr>
        <sz val="9"/>
        <rFont val="Calibri"/>
        <family val="2"/>
        <scheme val="minor"/>
      </rPr>
      <t>CAIXA DE INSPEÇÃO PARA ATERRAMENTO, CIRCULAR, EM POLIETILENO, DIÂMETRO
INTERNO = 0,3 M. AF_12/2020</t>
    </r>
  </si>
  <si>
    <r>
      <rPr>
        <sz val="9"/>
        <rFont val="Calibri"/>
        <family val="2"/>
        <scheme val="minor"/>
      </rPr>
      <t>CAIXA DE PASSAGEM PARA TELEFONE 80X80X15CM (SOBREPOR) FORNECIMENTO E
INSTALACAO. AF_11/2019</t>
    </r>
  </si>
  <si>
    <r>
      <rPr>
        <sz val="9"/>
        <rFont val="Calibri"/>
        <family val="2"/>
        <scheme val="minor"/>
      </rPr>
      <t>TORNEIRA DE MESA COM FECHAMENTO AUTOMÁTICO TEMPORIZADO PARA LAVATÓRIO
DIÂMETRO DE 1/2"</t>
    </r>
  </si>
  <si>
    <r>
      <rPr>
        <sz val="9"/>
        <rFont val="Calibri"/>
        <family val="2"/>
        <scheme val="minor"/>
      </rPr>
      <t>LUVA DE REDUÇÃO, PVC, SOLDÁVEL, DN 50MM X 25MM, INSTALADO EM PRUMADA DE
ÁGUA   FORNECIMENTO E INSTALAÇÃO. AF_06/2022</t>
    </r>
  </si>
  <si>
    <r>
      <rPr>
        <sz val="9"/>
        <rFont val="Calibri"/>
        <family val="2"/>
        <scheme val="minor"/>
      </rPr>
      <t>JOELHO 90 GRAUS, PVC, SOLDÁVEL, DN 25MM, INSTALADO EM PRUMADA DE ÁGUA -
FORNECIMENTO E INSTALAÇÃO. AF_06/2022</t>
    </r>
  </si>
  <si>
    <r>
      <rPr>
        <sz val="9"/>
        <rFont val="Calibri"/>
        <family val="2"/>
        <scheme val="minor"/>
      </rPr>
      <t>RALO LINEAR REFORÇADO - 6X90 SECA EM AÇO INOX C/ GRELHA E CANALETA EM
ALUMÍNIO (GOINFRA + COT)</t>
    </r>
  </si>
  <si>
    <r>
      <rPr>
        <sz val="9"/>
        <rFont val="Calibri"/>
        <family val="2"/>
        <scheme val="minor"/>
      </rPr>
      <t>JOELHO 45 GRAUS, PVC, SERIE NORMAL, ESGOTO PREDIAL, DN 40 MM, JUNTA SOLDÁVEL, FORNECIDO E INSTALADO EM RAMAL DE DESCARGA OU RAMAL DE ESGOTO SANITÁRIO.
AF_08/2022</t>
    </r>
  </si>
  <si>
    <r>
      <rPr>
        <sz val="9"/>
        <rFont val="Calibri"/>
        <family val="2"/>
        <scheme val="minor"/>
      </rPr>
      <t>CAIXA DE AREIA 60X60X80CM (MEDIDAS INTERNAS) FUNDO DE BRITA COM GRELHA
METÁLICA FERRO CHATO PADRÃO GOINFRA</t>
    </r>
  </si>
  <si>
    <r>
      <rPr>
        <sz val="9"/>
        <rFont val="Calibri"/>
        <family val="2"/>
        <scheme val="minor"/>
      </rPr>
      <t>CENTRAL DE GÁS PADRÃO GOINFRA/2019 COMPLETA, EXCLUSO AS INSTALAÇÕES
MECÂNICAS (1+1 CILINDRO P-45)</t>
    </r>
  </si>
  <si>
    <r>
      <rPr>
        <sz val="9"/>
        <rFont val="Calibri"/>
        <family val="2"/>
        <scheme val="minor"/>
      </rPr>
      <t>UNIÃO DE FERRO MALEÁVEL GALVANIZADO 3/4", ASSENTO BRONZE , CLASSE 150, ROSCA
NPT - NBR 6925</t>
    </r>
  </si>
  <si>
    <r>
      <rPr>
        <sz val="9"/>
        <rFont val="Calibri"/>
        <family val="2"/>
        <scheme val="minor"/>
      </rPr>
      <t>BUCHA DE REDUCAO DE FERRO GALVANIZADO, COM ROSCA BSP, DE 1/2" X 1/4" (GOINFRA +
SINAPI)</t>
    </r>
  </si>
  <si>
    <r>
      <rPr>
        <sz val="9"/>
        <rFont val="Calibri"/>
        <family val="2"/>
        <scheme val="minor"/>
      </rPr>
      <t>LUVA REDUÇÃO DE FERRO MALEÁVEL GALVANIZADO 3/4" X 1/2", CLASSE 150, ROSCA NPT -
NBR 6925</t>
    </r>
  </si>
  <si>
    <r>
      <rPr>
        <sz val="9"/>
        <rFont val="Calibri"/>
        <family val="2"/>
        <scheme val="minor"/>
      </rPr>
      <t>PLACA DE SINALIZAÇÃO EM PVC COD 06 - (300X300) PERIGO INFLAMÁVEL  (GOINFRA +
SINAPI)</t>
    </r>
  </si>
  <si>
    <r>
      <rPr>
        <sz val="9"/>
        <rFont val="Calibri"/>
        <family val="2"/>
        <scheme val="minor"/>
      </rPr>
      <t>PLACA DE SINALIZAÇÃO EM PVC COD 17 - (316X158) MENSAGEM "SAÍDA" (GOINFRA +
SINAPI)</t>
    </r>
  </si>
  <si>
    <r>
      <rPr>
        <sz val="9"/>
        <rFont val="Calibri"/>
        <family val="2"/>
        <scheme val="minor"/>
      </rPr>
      <t>GRELHA PADRÃO GOINFRA DE FERRO CHATO COM BERÇO (ESPAÇAMENTO ENTRE FACES =
1,5CM - NBR 9050 ACESSIBILIDADE)</t>
    </r>
  </si>
  <si>
    <r>
      <rPr>
        <sz val="9"/>
        <rFont val="Calibri"/>
        <family val="2"/>
        <scheme val="minor"/>
      </rPr>
      <t>PLANTIO GRAMA ESMERALDA PLACA C/ M.O. IRRIG., ADUBO,TERRA VEGETAL (O.C.)
A&lt;11.000,00M2</t>
    </r>
  </si>
  <si>
    <r>
      <rPr>
        <sz val="9"/>
        <rFont val="Calibri"/>
        <family val="2"/>
        <scheme val="minor"/>
      </rPr>
      <t>BANCO DE CONCRETO POLIDO BASE EM ALVENARIA REBOCADA E PINTADA - PADRÃO
GOINFRA</t>
    </r>
  </si>
  <si>
    <r>
      <rPr>
        <sz val="9"/>
        <rFont val="Calibri"/>
        <family val="2"/>
        <scheme val="minor"/>
      </rPr>
      <t>TELA MOSQUITEIRA EM POLIETILENO COM ESTRUTURA DE ALUMÍNIO - FORNECIMENTO E
INSTALAÇÃO (GOINFRA + SINAPI)</t>
    </r>
  </si>
  <si>
    <r>
      <rPr>
        <sz val="9"/>
        <rFont val="Calibri"/>
        <family val="2"/>
        <scheme val="minor"/>
      </rPr>
      <t>MURO DE ALVENARIA TIJOLO FURADO 1/2 VEZ ( H=2,50M) COM FUNDAÇÃO - SEM
REVESTIMENTOS (PADRÃO GOINFRA) - (GOINFRA)</t>
    </r>
  </si>
  <si>
    <r>
      <rPr>
        <sz val="9"/>
        <rFont val="Calibri"/>
        <family val="2"/>
        <scheme val="minor"/>
      </rPr>
      <t>PLACA DE COMUNICAÇÃO VISUAL SEC XXI, MODELO P - PLACA DE PAREDE, TAMANHO 0,30
X 0,40 M, CHAPA DOBRADA #18, PINTADA E ADESIVADA - FORNECIMENTO E INSTALAÇÃO (GOINFRA + ORSE)</t>
    </r>
  </si>
  <si>
    <r>
      <rPr>
        <sz val="9"/>
        <rFont val="Calibri"/>
        <family val="2"/>
        <scheme val="minor"/>
      </rPr>
      <t>PLACAS EM BRAILE PARA IDENTIFICAÇÃO DE PORTAS/NOMEAR AMBIENTES -
FORNECIMENTO E INSTALAÇÃO (GOINFRA + ORSE)</t>
    </r>
  </si>
  <si>
    <r>
      <rPr>
        <sz val="9"/>
        <rFont val="Calibri"/>
        <family val="2"/>
        <scheme val="minor"/>
      </rPr>
      <t>MAPA TÁTIL EM CHAPA DE ACRÍLICO 70X50 CM - FORNECIMENTO E INSTALAÇÃO
(GOINFRA + ORSE)</t>
    </r>
  </si>
  <si>
    <r>
      <rPr>
        <sz val="9"/>
        <rFont val="Calibri"/>
        <family val="2"/>
        <scheme val="minor"/>
      </rPr>
      <t>REGULARIZAÇÃO DO TERRENO SEM APILOAMENTO COM TRANSPORTE MANUAL DA
TERRA ESCAVADA</t>
    </r>
  </si>
  <si>
    <r>
      <rPr>
        <sz val="9"/>
        <rFont val="Calibri"/>
        <family val="2"/>
        <scheme val="minor"/>
      </rPr>
      <t>LÂMPADA TUBULAR LED DE 18/20 W, BASE G13 - FORNECIMENTO E INSTALAÇÃO.
AF_02/2020_PS</t>
    </r>
  </si>
  <si>
    <r>
      <rPr>
        <sz val="9"/>
        <rFont val="Calibri"/>
        <family val="2"/>
        <scheme val="minor"/>
      </rPr>
      <t>ASSENTO EM POLIPROPILENO COM SISTEMA DE FECHAMENTO SUAVE PARA VASO
SANITÁRIO</t>
    </r>
  </si>
  <si>
    <r>
      <rPr>
        <sz val="9"/>
        <rFont val="Calibri"/>
        <family val="2"/>
        <scheme val="minor"/>
      </rPr>
      <t>ALVENARIA DE TIJOLO FURADO 1/2 VEZ 14X29X9 - 6 FUROS -  ARG. (1CALH:4ARML+100KG
DE CI/M3)</t>
    </r>
  </si>
  <si>
    <r>
      <rPr>
        <sz val="9"/>
        <rFont val="Calibri"/>
        <family val="2"/>
        <scheme val="minor"/>
      </rPr>
      <t>PASSEIO PROTECAO EM CONC.DESEMPEN.5 CM 1:2,5:3,5 (INCLUSO ESPELHO DE
30CM/ESCAVAÇÃO/REATERRO/APILOAMENTO/ATERRO INTERNO)</t>
    </r>
  </si>
  <si>
    <r>
      <rPr>
        <sz val="9"/>
        <rFont val="Calibri"/>
        <family val="2"/>
        <scheme val="minor"/>
      </rPr>
      <t>GRANITINA 8MM FUNDIDA COM CONTRAPISO (1CI:3ARML) E=2CM E JUNTA PLASTICA
27MM</t>
    </r>
  </si>
  <si>
    <r>
      <rPr>
        <sz val="9"/>
        <rFont val="Calibri"/>
        <family val="2"/>
        <scheme val="minor"/>
      </rPr>
      <t>QUADRO DE DISTRIBUIÇÃO DE ENERGIA EM CHAPA DE AÇO GALVANIZADO, DE EMBUTIR, COM BARRAMENTO TRIFÁSICO, PARA 18 DISJUNTORES DIN 100A - FORNECIMENTO E
INSTALAÇÃO. AF_10/2020</t>
    </r>
  </si>
  <si>
    <r>
      <rPr>
        <sz val="9"/>
        <rFont val="Calibri"/>
        <family val="2"/>
        <scheme val="minor"/>
      </rPr>
      <t>DISJUNTOR TRIPOLAR TIPO DIN, CORRENTE NOMINAL DE 25A - FORNECIMENTO E
INSTALAÇÃO. AF_10/2020</t>
    </r>
  </si>
  <si>
    <r>
      <rPr>
        <sz val="9"/>
        <rFont val="Calibri"/>
        <family val="2"/>
        <scheme val="minor"/>
      </rPr>
      <t>CONDULETE DE PVC, TIPO B, PARA ELETRODUTO DE PVC SOLDÁVEL DN 25 MM (3/4''),
APARENTE - FORNECIMENTO E INSTALAÇÃO. AF_10/2022</t>
    </r>
  </si>
  <si>
    <r>
      <rPr>
        <sz val="9"/>
        <rFont val="Calibri"/>
        <family val="2"/>
        <scheme val="minor"/>
      </rPr>
      <t>DISJUNTOR MONOPOLAR TIPO DIN, CORRENTE NOMINAL DE 16A - FORNECIMENTO E
INSTALAÇÃO. AF_10/2020</t>
    </r>
  </si>
  <si>
    <r>
      <rPr>
        <sz val="9"/>
        <rFont val="Calibri"/>
        <family val="2"/>
        <scheme val="minor"/>
      </rPr>
      <t>CONDULETE DE PVC, TIPO TB, PARA ELETRODUTO DE PVC SOLDÁVEL DN 25 MM (3/4''),
APARENTE - FORNECIMENTO E INSTALAÇÃO. AF_10/2022</t>
    </r>
  </si>
  <si>
    <r>
      <rPr>
        <sz val="9"/>
        <rFont val="Calibri"/>
        <family val="2"/>
        <scheme val="minor"/>
      </rPr>
      <t>TOMADA MÉDIA DE EMBUTIR (2 MÓDULOS), 2P+T 10 A, INCLUINDO SUPORTE E PLACA -
FORNECIMENTO E INSTALAÇÃO. AF_03/2023</t>
    </r>
  </si>
  <si>
    <r>
      <rPr>
        <sz val="9"/>
        <rFont val="Calibri"/>
        <family val="2"/>
        <scheme val="minor"/>
      </rPr>
      <t>TOALHEIRO PLÁSTICO TIPO DISPENSER PARA PAPEL TOALHA INTERFOLHADO  (GOINFRA +
SINAPI)</t>
    </r>
  </si>
  <si>
    <r>
      <rPr>
        <sz val="9"/>
        <rFont val="Calibri"/>
        <family val="2"/>
        <scheme val="minor"/>
      </rPr>
      <t>TORNEIRA DE MESA PARA PcD COM FECHAMENTO AUTOMÁTICO TEMPORIZADO PARA
LAVATÓRIO DIÂMETRO DE 1/2"</t>
    </r>
  </si>
  <si>
    <r>
      <rPr>
        <sz val="9"/>
        <rFont val="Calibri"/>
        <family val="2"/>
        <scheme val="minor"/>
      </rPr>
      <t>ELETRODUTO FLEXÍVEL CORRUGADO, PVC, DN 25 MM (3/4"), PARA CIRCUITOS TERMINAIS,
INSTALADO EM LAJE - FORNECIMENTO E INSTALAÇÃO. AF_03/2023</t>
    </r>
  </si>
  <si>
    <r>
      <rPr>
        <sz val="9"/>
        <rFont val="Calibri"/>
        <family val="2"/>
        <scheme val="minor"/>
      </rPr>
      <t>LUMINÁRIA DE EMERGÊNCIA, COM 30 LÂMPADAS LED DE 2 W, SEM REATOR -
FORNECIMENTO E INSTALAÇÃO. AF_02/2020</t>
    </r>
  </si>
  <si>
    <r>
      <rPr>
        <sz val="9"/>
        <rFont val="Calibri"/>
        <family val="2"/>
        <scheme val="minor"/>
      </rPr>
      <t>CONECTOR TRIPOLAR EM PORCELANA PARA FIOS DE ATÉ 10MM2 (BORNES) 50A-250V
(CHUVEIRO)</t>
    </r>
  </si>
  <si>
    <r>
      <rPr>
        <sz val="9"/>
        <rFont val="Calibri"/>
        <family val="2"/>
        <scheme val="minor"/>
      </rPr>
      <t>QUADRO DE DISTRIBUIÇÃO DE ENERGIA EM CHAPA DE AÇO GALVANIZADO, DE EMBUTIR, COM BARRAMENTO TRIFÁSICO, PARA 24 DISJUNTORES DIN 100A - FORNECIMENTO E
INSTALAÇÃO. AF_10/2020</t>
    </r>
  </si>
  <si>
    <r>
      <rPr>
        <sz val="9"/>
        <rFont val="Calibri"/>
        <family val="2"/>
        <scheme val="minor"/>
      </rPr>
      <t>DISJUNTOR MONOPOLAR TIPO DIN, CORRENTE NOMINAL DE 20A - FORNECIMENTO E
INSTALAÇÃO. AF_10/2020</t>
    </r>
  </si>
  <si>
    <r>
      <rPr>
        <sz val="9"/>
        <rFont val="Calibri"/>
        <family val="2"/>
        <scheme val="minor"/>
      </rPr>
      <t>DISJUNTOR MONOPOLAR TIPO DIN, CORRENTE NOMINAL DE 25A - FORNECIMENTO E
INSTALAÇÃO. AF_10/2020</t>
    </r>
  </si>
  <si>
    <r>
      <rPr>
        <sz val="9"/>
        <rFont val="Calibri"/>
        <family val="2"/>
        <scheme val="minor"/>
      </rPr>
      <t>VÁLVULA DE DESCARGA DUPLO ACIONAMENTO COM ACABAMENTO CROMADO
ANTIVANDALISMO</t>
    </r>
  </si>
  <si>
    <r>
      <rPr>
        <sz val="9"/>
        <rFont val="Calibri"/>
        <family val="2"/>
        <scheme val="minor"/>
      </rPr>
      <t>LUVA DE REDUÇÃO, PVC, SOLDÁVEL, DN 60MM X 50MM, INSTALADO EM PRUMADA DE
ÁGUA - FORNECIMENTO E INSTALAÇÃO. AF_06/2022</t>
    </r>
  </si>
  <si>
    <r>
      <rPr>
        <sz val="9"/>
        <rFont val="Calibri"/>
        <family val="2"/>
        <scheme val="minor"/>
      </rPr>
      <t>JOELHO 45 GRAUS, PVC, SERIE NORMAL, ESGOTO PREDIAL, DN 50 MM, JUNTA ELÁSTICA,
FORNECIDO E INSTALADO EM PRUMADA DE ESGOTO SANITÁRIO OU VENTILAÇÃO. AF_08/2022</t>
    </r>
  </si>
  <si>
    <r>
      <rPr>
        <sz val="9"/>
        <rFont val="Calibri"/>
        <family val="2"/>
        <scheme val="minor"/>
      </rPr>
      <t>TOMADA BAIXA DE EMBUTIR (2 MÓDULOS), 2P+T 10 A, INCLUINDO SUPORTE E PLACA -
FORNECIMENTO E INSTALAÇÃO. AF_03/2023</t>
    </r>
  </si>
  <si>
    <r>
      <rPr>
        <b/>
        <i/>
        <sz val="9"/>
        <rFont val="Calibri"/>
        <family val="2"/>
        <scheme val="minor"/>
      </rPr>
      <t>ALVENARIAS / MURETAS / ELEMENTO VAZADO / ARQUIBANCADA / PILARES E VIGAS DE COBERTURA</t>
    </r>
  </si>
  <si>
    <r>
      <rPr>
        <sz val="9"/>
        <rFont val="Calibri"/>
        <family val="2"/>
        <scheme val="minor"/>
      </rPr>
      <t>PINTURA DE DEMARCAÇÃO DE QUADRA POLIESPORTIVA COM TINTA EPÓXI, E = 5 CM,
APLICAÇÃO MANUAL. AF_05/2021</t>
    </r>
  </si>
  <si>
    <r>
      <rPr>
        <sz val="9"/>
        <rFont val="Calibri"/>
        <family val="2"/>
        <scheme val="minor"/>
      </rPr>
      <t>TABELA PARA BASQUETE ESTRUTURA METÁLICA E COMPENSADO (ASSENT./PINTADAS)
ARO METÁLICO - 2 UNID.</t>
    </r>
  </si>
  <si>
    <r>
      <rPr>
        <sz val="9"/>
        <rFont val="Calibri"/>
        <family val="2"/>
        <scheme val="minor"/>
      </rPr>
      <t>ARMAÇÃO EM TELA DE AÇO SOLDADA NERVURADA Q-92, AÇO-60, 4,2 mm, MALHA 15x15 CM
(GOINFRA + SINAPI)</t>
    </r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</si>
  <si>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</si>
  <si>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</si>
  <si>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</si>
  <si>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</si>
  <si>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</si>
  <si>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</si>
  <si>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</si>
  <si>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</si>
  <si>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</si>
  <si>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</si>
  <si>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</si>
  <si>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</si>
  <si>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</si>
  <si>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</si>
  <si>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</si>
  <si>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</si>
  <si>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</si>
  <si>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</si>
  <si>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</si>
  <si>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</si>
  <si>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</si>
  <si>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</si>
  <si>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</si>
  <si>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</si>
  <si>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</si>
  <si>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</si>
  <si>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</si>
  <si>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</si>
  <si>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</si>
  <si>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</si>
  <si>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</si>
  <si>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</si>
  <si>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</si>
  <si>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</si>
  <si>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</si>
  <si>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</si>
  <si>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</si>
  <si>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</si>
  <si>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</si>
  <si>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</si>
  <si>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</si>
  <si>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</si>
  <si>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</si>
  <si>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</si>
  <si>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</si>
  <si>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</si>
  <si>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</si>
  <si>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</si>
  <si>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</si>
  <si>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</si>
  <si>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</si>
  <si>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</si>
  <si>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</si>
  <si>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</si>
  <si>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</si>
  <si>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</si>
  <si>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</si>
  <si>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</si>
  <si>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</si>
  <si>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</si>
  <si>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</si>
  <si>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</si>
  <si>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</si>
  <si>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</si>
  <si>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</si>
  <si>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</si>
  <si>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</si>
  <si>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</si>
  <si>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</si>
  <si>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</si>
  <si>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</si>
  <si>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</si>
  <si>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</si>
  <si>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</si>
  <si>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</si>
  <si>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</si>
  <si>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</si>
  <si>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</si>
  <si>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</si>
  <si>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</si>
  <si>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</si>
  <si>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</si>
  <si>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</si>
  <si>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</si>
  <si>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</si>
  <si>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</si>
  <si>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</si>
  <si>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</si>
  <si>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</si>
  <si>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</si>
  <si>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</si>
  <si>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</si>
  <si>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</si>
  <si>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</si>
  <si>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</si>
  <si>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</si>
  <si>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</si>
  <si>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</si>
  <si>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</si>
  <si>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</si>
  <si>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</si>
  <si>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</si>
  <si>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</si>
  <si>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</si>
  <si>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</si>
  <si>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</si>
  <si>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</si>
  <si>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</si>
  <si>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</si>
  <si>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</si>
  <si>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</si>
  <si>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</si>
  <si>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</si>
  <si>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</si>
  <si>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</si>
  <si>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</si>
  <si>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</si>
  <si>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</si>
  <si>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</si>
  <si>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</si>
  <si>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</si>
  <si>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</si>
  <si>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</si>
  <si>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</si>
  <si>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</si>
  <si>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</si>
  <si>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</si>
  <si>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</si>
  <si>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</si>
  <si>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</si>
  <si>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</si>
  <si>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</si>
  <si>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</si>
  <si>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</si>
  <si>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</si>
  <si>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</si>
  <si>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</si>
  <si>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</si>
  <si>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</si>
  <si>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</si>
  <si>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</si>
  <si>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</si>
  <si>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</si>
  <si>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</si>
  <si>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</si>
  <si>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</si>
  <si>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</si>
  <si>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</si>
  <si>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</si>
  <si>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</si>
  <si>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</si>
  <si>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</si>
  <si>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</si>
  <si>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</si>
  <si>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</si>
  <si>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</si>
  <si>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</si>
  <si>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</si>
  <si>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</si>
  <si>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</si>
  <si>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</si>
  <si>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</si>
  <si>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</si>
  <si>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</si>
  <si>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</si>
  <si>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</si>
  <si>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</si>
  <si>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</si>
  <si>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</si>
  <si>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</si>
  <si>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</si>
  <si>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</si>
  <si>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</si>
  <si>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</si>
  <si>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</si>
  <si>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</si>
  <si>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</si>
  <si>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</si>
  <si>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</si>
  <si>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</si>
  <si>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</si>
  <si>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</si>
  <si>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</si>
  <si>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</si>
  <si>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</si>
  <si>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</si>
  <si>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</si>
  <si>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</si>
  <si>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</si>
  <si>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</si>
  <si>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</si>
  <si>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</si>
  <si>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</si>
  <si>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</si>
  <si>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</si>
  <si>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</si>
  <si>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</si>
  <si>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</si>
  <si>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</si>
  <si>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</si>
  <si>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</si>
  <si>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</si>
  <si>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</si>
  <si>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</si>
  <si>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</si>
  <si>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</si>
  <si>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</si>
  <si>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</si>
  <si>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</si>
  <si>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</si>
  <si>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</si>
  <si>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</si>
  <si>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</si>
  <si>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</si>
  <si>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</si>
  <si>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</si>
  <si>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</si>
  <si>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</si>
  <si>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</si>
  <si>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</si>
  <si>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</si>
  <si>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</si>
  <si>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</si>
  <si>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</si>
  <si>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</si>
  <si>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</si>
  <si>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</si>
  <si>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</si>
  <si>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</si>
  <si>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</si>
  <si>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</si>
  <si>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</si>
  <si>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</si>
  <si>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</si>
  <si>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</si>
  <si>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</si>
  <si>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</si>
  <si>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</si>
  <si>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</si>
  <si>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</si>
  <si>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</si>
  <si>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</si>
  <si>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</si>
  <si>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</si>
  <si>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</si>
  <si>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</si>
  <si>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</si>
  <si>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</si>
  <si>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</si>
  <si>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</si>
  <si>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</si>
  <si>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</si>
  <si>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</si>
  <si>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</si>
  <si>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</si>
  <si>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</si>
  <si>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</si>
  <si>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</si>
  <si>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</si>
  <si>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</si>
  <si>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</si>
  <si>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</si>
  <si>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</si>
  <si>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</si>
  <si>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</si>
  <si>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</si>
  <si>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</si>
  <si>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</si>
  <si>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</si>
  <si>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</si>
  <si>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</si>
  <si>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</si>
  <si>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</si>
  <si>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</si>
  <si>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</si>
  <si>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</si>
  <si>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</si>
  <si>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</si>
  <si>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</si>
  <si>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</si>
  <si>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</si>
  <si>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</si>
  <si>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</si>
  <si>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</si>
  <si>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</si>
  <si>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</si>
  <si>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</si>
  <si>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</si>
  <si>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</si>
  <si>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</si>
  <si>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</si>
  <si>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</si>
  <si>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</si>
  <si>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</si>
  <si>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</si>
  <si>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</si>
  <si>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</si>
  <si>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</si>
  <si>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</si>
  <si>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</si>
  <si>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</si>
  <si>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</si>
  <si>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</si>
  <si>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</si>
  <si>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</si>
  <si>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</si>
  <si>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</si>
  <si>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</si>
  <si>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</si>
  <si>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</si>
  <si>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</si>
  <si>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</si>
  <si>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</si>
  <si>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</si>
  <si>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</si>
  <si>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</si>
  <si>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</si>
  <si>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</si>
  <si>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</si>
  <si>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</si>
  <si>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</si>
  <si>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</si>
  <si>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</si>
  <si>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</si>
  <si>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</si>
  <si>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</si>
  <si>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</si>
  <si>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</si>
  <si>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</si>
  <si>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</si>
  <si>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</si>
  <si>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</si>
  <si>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</si>
  <si>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</si>
  <si>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</si>
  <si>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</si>
  <si>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</si>
  <si>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</si>
  <si>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</si>
  <si>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</si>
  <si>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</si>
  <si>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</si>
  <si>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</si>
  <si>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</si>
  <si>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</si>
  <si>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</si>
  <si>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</si>
  <si>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</si>
  <si>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</si>
  <si>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</si>
  <si>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</si>
  <si>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</si>
  <si>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</si>
  <si>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</si>
  <si>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</si>
  <si>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</si>
  <si>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</si>
  <si>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</si>
  <si>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</si>
  <si>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</si>
  <si>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</si>
  <si>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</si>
  <si>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</si>
  <si>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</si>
  <si>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</si>
  <si>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</si>
  <si>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</si>
  <si>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</si>
  <si>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</si>
  <si>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</si>
  <si>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</si>
  <si>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</si>
  <si>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</si>
  <si>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</si>
  <si>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</si>
  <si>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</si>
  <si>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</si>
  <si>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</si>
  <si>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</si>
  <si>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</si>
  <si>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</si>
  <si>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</si>
  <si>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</si>
  <si>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</si>
  <si>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</si>
  <si>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</si>
  <si>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</si>
  <si>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</si>
  <si>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</si>
  <si>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</si>
  <si>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</si>
  <si>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</si>
  <si>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</si>
  <si>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</si>
  <si>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</si>
  <si>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</si>
  <si>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</si>
  <si>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</si>
  <si>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</si>
  <si>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</si>
  <si>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</si>
  <si>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</si>
  <si>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</si>
  <si>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</si>
  <si>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</si>
  <si>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</si>
  <si>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</si>
  <si>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</si>
  <si>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</si>
  <si>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</si>
  <si>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</si>
  <si>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</si>
  <si>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</si>
  <si>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</si>
  <si>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</si>
  <si>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</si>
  <si>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</si>
  <si>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</si>
  <si>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</si>
  <si>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</si>
  <si>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</si>
  <si>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</si>
  <si>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</si>
  <si>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</si>
  <si>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</si>
  <si>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</si>
  <si>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</si>
  <si>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</si>
  <si>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</si>
  <si>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</si>
  <si>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</si>
  <si>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</si>
  <si>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</si>
  <si>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</si>
  <si>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</si>
  <si>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</si>
  <si>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</si>
  <si>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</si>
  <si>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</si>
  <si>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</si>
  <si>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</si>
  <si>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</si>
  <si>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</si>
  <si>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</si>
  <si>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</si>
  <si>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</si>
  <si>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</si>
  <si>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</si>
  <si>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</si>
  <si>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</si>
  <si>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</si>
  <si>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</si>
  <si>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</si>
  <si>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</si>
  <si>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</si>
  <si>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</si>
  <si>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</si>
  <si>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</si>
  <si>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</si>
  <si>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</si>
  <si>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</si>
  <si>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</si>
  <si>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</si>
  <si>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</si>
  <si>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</si>
  <si>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</si>
  <si>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</si>
  <si>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</si>
  <si>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</si>
  <si>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</si>
  <si>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</si>
  <si>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</si>
  <si>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</si>
  <si>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</si>
  <si>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</si>
  <si>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</si>
  <si>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</si>
  <si>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</si>
  <si>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</si>
  <si>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</si>
  <si>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</si>
  <si>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</si>
  <si>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</si>
  <si>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</si>
  <si>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</si>
  <si>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</si>
  <si>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</si>
  <si>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</si>
  <si>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</si>
  <si>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</si>
  <si>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</si>
  <si>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</si>
  <si>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</si>
  <si>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</si>
  <si>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</si>
  <si>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</si>
  <si>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</si>
  <si>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</si>
  <si>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</si>
  <si>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</si>
  <si>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</si>
  <si>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</si>
  <si>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</si>
  <si>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</si>
  <si>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</si>
  <si>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</si>
  <si>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</si>
  <si>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</si>
  <si>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</si>
  <si>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</si>
  <si>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</si>
  <si>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</si>
  <si>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</si>
  <si>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</si>
  <si>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</si>
  <si>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</si>
  <si>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</si>
  <si>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</si>
  <si>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</si>
  <si>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</si>
  <si>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</si>
  <si>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</si>
  <si>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</si>
  <si>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</si>
  <si>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</si>
  <si>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</si>
  <si>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</si>
  <si>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</si>
  <si>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</si>
  <si>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</si>
  <si>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</si>
  <si>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</si>
  <si>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</si>
  <si>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</si>
  <si>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</si>
  <si>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</si>
  <si>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</si>
  <si>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</si>
  <si>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</si>
  <si>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</si>
  <si>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</si>
  <si>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</si>
  <si>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</si>
  <si>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</si>
  <si>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</si>
  <si>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</si>
  <si>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</si>
  <si>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</si>
  <si>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</si>
  <si>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</si>
  <si>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</si>
  <si>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</si>
  <si>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</si>
  <si>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</si>
  <si>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</si>
  <si>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</si>
  <si>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</si>
  <si>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</si>
  <si>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</si>
  <si>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</si>
  <si>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</si>
  <si>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</si>
  <si>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</si>
  <si>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</si>
  <si>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</si>
  <si>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</si>
  <si>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</si>
  <si>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</si>
  <si>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</si>
  <si>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</si>
  <si>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</si>
  <si>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</si>
  <si>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</si>
  <si>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</si>
  <si>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</si>
  <si>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</si>
  <si>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</si>
  <si>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</si>
  <si>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</si>
  <si>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</si>
  <si>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</si>
  <si>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</si>
  <si>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</si>
  <si>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</si>
  <si>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</si>
  <si>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</si>
  <si>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</si>
  <si>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</si>
  <si>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</si>
  <si>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</si>
  <si>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</si>
  <si>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</si>
  <si>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</si>
  <si>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</si>
  <si>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</si>
  <si>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</si>
  <si>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</si>
  <si>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</si>
  <si>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</si>
  <si>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</si>
  <si>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</si>
  <si>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</si>
  <si>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</si>
  <si>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</si>
  <si>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</si>
  <si>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</si>
  <si>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</si>
  <si>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</si>
  <si>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</si>
  <si>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</si>
  <si>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</si>
  <si>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</si>
  <si>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</si>
  <si>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</si>
  <si>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</si>
  <si>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</si>
  <si>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</si>
  <si>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</si>
  <si>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</si>
  <si>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</si>
  <si>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</si>
  <si>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</si>
  <si>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</si>
  <si>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</si>
  <si>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</si>
  <si>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</si>
  <si>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</si>
  <si>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</si>
  <si>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</si>
  <si>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</si>
  <si>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</si>
  <si>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</si>
  <si>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</si>
  <si>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</si>
  <si>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</si>
  <si>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</si>
  <si>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</si>
  <si>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</si>
  <si>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</si>
  <si>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</si>
  <si>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</si>
  <si>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</si>
  <si>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</si>
  <si>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</si>
  <si>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</si>
  <si>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</si>
  <si>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</si>
  <si>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</si>
  <si>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</si>
  <si>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</si>
  <si>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</si>
  <si>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</si>
  <si>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</si>
  <si>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</si>
  <si>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</si>
  <si>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</si>
  <si>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</si>
  <si>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</si>
  <si>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</si>
  <si>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</si>
  <si>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</si>
  <si>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</si>
  <si>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</si>
  <si>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</si>
  <si>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</si>
  <si>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</si>
  <si>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</si>
  <si>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</si>
  <si>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</si>
  <si>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</si>
  <si>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</si>
  <si>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</si>
  <si>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</si>
  <si>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</si>
  <si>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</si>
  <si>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</si>
  <si>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</si>
  <si>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</si>
  <si>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</si>
  <si>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</si>
  <si>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</si>
  <si>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</si>
  <si>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</si>
  <si>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</si>
  <si>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</si>
  <si>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</si>
  <si>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</si>
  <si>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</si>
  <si>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</si>
  <si>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</si>
  <si>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</si>
  <si>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</si>
  <si>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</si>
  <si>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</si>
  <si>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</si>
  <si>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</si>
  <si>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</si>
  <si>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</si>
  <si>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</si>
  <si>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</si>
  <si>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</si>
  <si>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</si>
  <si>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</si>
  <si>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</si>
  <si>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</si>
  <si>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</si>
  <si>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</si>
  <si>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</si>
  <si>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</si>
  <si>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</si>
  <si>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</si>
  <si>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</si>
  <si>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</si>
  <si>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</si>
  <si>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</si>
  <si>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</si>
  <si>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</si>
  <si>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</si>
  <si>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</si>
  <si>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</si>
  <si>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</si>
  <si>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</si>
  <si>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</si>
  <si>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</si>
  <si>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</si>
  <si>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</si>
  <si>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</si>
  <si>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</si>
  <si>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</si>
  <si>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</si>
  <si>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</si>
  <si>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</si>
  <si>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</si>
  <si>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</si>
  <si>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</si>
  <si>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</si>
  <si>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</si>
  <si>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</si>
  <si>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</si>
  <si>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</si>
  <si>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</si>
  <si>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</si>
  <si>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</si>
  <si>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</si>
  <si>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</si>
  <si>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</si>
  <si>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</si>
  <si>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</si>
  <si>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</si>
  <si>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</si>
  <si>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</si>
  <si>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</si>
  <si>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</si>
  <si>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</si>
  <si>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</si>
  <si>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</si>
  <si>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</si>
  <si>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</si>
  <si>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</si>
  <si>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</si>
  <si>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</si>
  <si>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</si>
  <si>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</si>
  <si>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</si>
  <si>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</si>
  <si>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</si>
  <si>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</si>
  <si>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</si>
  <si>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</si>
  <si>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</si>
  <si>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</si>
  <si>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</si>
  <si>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</si>
  <si>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</si>
  <si>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</si>
  <si>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</si>
  <si>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</si>
  <si>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</si>
  <si>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</si>
  <si>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</si>
  <si>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</si>
  <si>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</si>
  <si>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</si>
  <si>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</si>
  <si>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</si>
  <si>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</si>
  <si>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</si>
  <si>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</si>
  <si>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</si>
  <si>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</si>
  <si>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</si>
  <si>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</si>
  <si>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</si>
  <si>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</si>
  <si>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</si>
  <si>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</si>
  <si>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</si>
  <si>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</si>
  <si>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</si>
  <si>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</si>
  <si>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</si>
  <si>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</si>
  <si>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</si>
  <si>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</si>
  <si>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</si>
  <si>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</si>
  <si>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</si>
  <si>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</si>
  <si>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</si>
  <si>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</si>
  <si>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</si>
  <si>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</si>
  <si>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</si>
  <si>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</si>
  <si>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</si>
  <si>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</si>
  <si>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</si>
  <si>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</si>
  <si>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</si>
  <si>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</si>
  <si>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</si>
  <si>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</si>
  <si>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</si>
  <si>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</si>
  <si>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</si>
  <si>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</si>
  <si>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</si>
  <si>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</si>
  <si>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</si>
  <si>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</si>
  <si>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</si>
  <si>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</si>
  <si>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</si>
  <si>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</si>
  <si>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</si>
  <si>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</si>
  <si>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</si>
  <si>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</si>
  <si>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</si>
  <si>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</si>
  <si>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</si>
  <si>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</si>
  <si>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</si>
  <si>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</si>
  <si>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</si>
  <si>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</si>
  <si>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</si>
  <si>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</si>
  <si>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</si>
  <si>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</si>
  <si>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</si>
  <si>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</si>
  <si>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</si>
  <si>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</si>
  <si>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</si>
  <si>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</si>
  <si>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</si>
  <si>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</si>
  <si>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</si>
  <si>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</si>
  <si>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</si>
  <si>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</si>
  <si>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</si>
  <si>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</si>
  <si>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</si>
  <si>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</si>
  <si>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</si>
  <si>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</si>
  <si>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</si>
  <si>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</si>
  <si>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</si>
  <si>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</si>
  <si>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</si>
  <si>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</si>
  <si>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</si>
  <si>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</si>
  <si>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</si>
  <si>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</si>
  <si>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</si>
  <si>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</si>
  <si>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</si>
  <si>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</si>
  <si>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</si>
  <si>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</si>
  <si>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</si>
  <si>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</si>
  <si>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</si>
  <si>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</si>
  <si>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</si>
  <si>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</si>
  <si>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</si>
  <si>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</si>
  <si>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</si>
  <si>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</si>
  <si>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</si>
  <si>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</si>
  <si>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</si>
  <si>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</si>
  <si>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</si>
  <si>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</si>
  <si>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</si>
  <si>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</si>
  <si>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</si>
  <si>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</si>
  <si>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</si>
  <si>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</si>
  <si>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</si>
  <si>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</si>
  <si>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</si>
  <si>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</si>
  <si>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</si>
  <si>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</si>
  <si>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</si>
  <si>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</si>
  <si>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</si>
  <si>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</si>
  <si>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</si>
  <si>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</si>
  <si>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</si>
  <si>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</si>
  <si>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</si>
  <si>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</si>
  <si>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</si>
  <si>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</si>
  <si>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</si>
  <si>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</si>
  <si>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</si>
  <si>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</si>
  <si>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</si>
  <si>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</si>
  <si>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</si>
  <si>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</si>
  <si>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</si>
  <si>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</si>
  <si>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</si>
  <si>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</si>
  <si>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</si>
  <si>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</si>
  <si>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</si>
  <si>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</si>
  <si>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</si>
  <si>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</si>
  <si>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</si>
  <si>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</si>
  <si>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</si>
  <si>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</si>
  <si>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</si>
  <si>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</si>
  <si>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</si>
  <si>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</si>
  <si>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</si>
  <si>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</si>
  <si>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</si>
  <si>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</si>
  <si>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</si>
  <si>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</si>
  <si>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</si>
  <si>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</si>
  <si>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</si>
  <si>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</si>
  <si>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</si>
  <si>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</si>
  <si>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</si>
  <si>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</si>
  <si>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</si>
  <si>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</si>
  <si>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</si>
  <si>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</si>
  <si>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</si>
  <si>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</si>
  <si>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</si>
  <si>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</si>
  <si>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</si>
  <si>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</si>
  <si>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</si>
  <si>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</si>
  <si>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</si>
  <si>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</si>
  <si>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</si>
  <si>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</si>
  <si>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</si>
  <si>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</si>
  <si>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</si>
  <si>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</si>
  <si>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</si>
  <si>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</si>
  <si>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</si>
  <si>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</si>
  <si>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</si>
  <si>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</si>
  <si>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</si>
  <si>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</si>
  <si>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</si>
  <si>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</si>
  <si>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</si>
  <si>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</si>
  <si>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</si>
  <si>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</si>
  <si>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</si>
  <si>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</si>
  <si>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</si>
  <si>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</si>
  <si>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</si>
  <si>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</si>
  <si>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</si>
  <si>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</si>
  <si>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</si>
  <si>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</si>
  <si>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</si>
  <si>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</si>
  <si>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</si>
  <si>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</si>
  <si>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</si>
  <si>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</si>
  <si>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</si>
  <si>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</si>
  <si>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</si>
  <si>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</si>
  <si>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</si>
  <si>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</si>
  <si>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</si>
  <si>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</si>
  <si>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</si>
  <si>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</si>
  <si>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</si>
  <si>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</si>
  <si>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</si>
  <si>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</si>
  <si>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</si>
  <si>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</si>
  <si>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</si>
  <si>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</si>
  <si>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</si>
  <si>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</si>
  <si>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</si>
  <si>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</si>
  <si>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</si>
  <si>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</si>
  <si>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</si>
  <si>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</si>
  <si>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</si>
  <si>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</si>
  <si>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</si>
  <si>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</si>
  <si>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</si>
  <si>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</si>
  <si>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</si>
  <si>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</si>
  <si>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</si>
  <si>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</si>
  <si>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</si>
  <si>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</si>
  <si>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</si>
  <si>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</si>
  <si>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</si>
  <si>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</si>
  <si>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</si>
  <si>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</si>
  <si>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</si>
  <si>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</si>
  <si>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</si>
  <si>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</si>
  <si>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</si>
  <si>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</si>
  <si>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</si>
  <si>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</si>
  <si>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</si>
  <si>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</si>
  <si>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</si>
  <si>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</si>
  <si>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</si>
  <si>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</si>
  <si>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</si>
  <si>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</si>
  <si>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</si>
  <si>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</si>
  <si>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</si>
  <si>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</si>
  <si>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</si>
  <si>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</si>
  <si>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</si>
  <si>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</si>
  <si>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</si>
  <si>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</si>
  <si>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</si>
  <si>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</si>
  <si>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</si>
  <si>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</si>
  <si>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</si>
  <si>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</si>
  <si>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</si>
  <si>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</si>
  <si>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</si>
  <si>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</si>
  <si>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</si>
  <si>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</si>
  <si>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</si>
  <si>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</si>
  <si>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</si>
  <si>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</si>
  <si>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</si>
  <si>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</si>
  <si>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</si>
  <si>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</si>
  <si>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</si>
  <si>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</si>
  <si>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</si>
  <si>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</si>
  <si>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</si>
  <si>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</si>
  <si>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</si>
  <si>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</si>
  <si>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</si>
  <si>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</si>
  <si>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</si>
  <si>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</si>
  <si>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</si>
  <si>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</si>
  <si>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</si>
  <si>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</si>
  <si>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</si>
  <si>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</si>
  <si>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</si>
  <si>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</si>
  <si>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</si>
  <si>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</si>
  <si>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</si>
  <si>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</si>
  <si>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</si>
  <si>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</si>
  <si>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</si>
  <si>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</si>
  <si>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</si>
  <si>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</si>
  <si>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</si>
  <si>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</si>
  <si>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</si>
  <si>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</si>
  <si>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</si>
  <si>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</si>
  <si>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</si>
  <si>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</si>
  <si>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</si>
  <si>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</si>
  <si>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</si>
  <si>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</si>
  <si>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</si>
  <si>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</si>
  <si>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</si>
  <si>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</si>
  <si>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</si>
  <si>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</si>
  <si>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</si>
  <si>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</si>
  <si>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</si>
  <si>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</si>
  <si>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</si>
  <si>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</si>
  <si>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</si>
  <si>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</si>
  <si>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</si>
  <si>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</si>
  <si>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</si>
  <si>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</si>
  <si>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</si>
  <si>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</si>
  <si>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</si>
  <si>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</si>
  <si>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</si>
  <si>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</si>
  <si>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</si>
  <si>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</si>
  <si>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</si>
  <si>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</si>
  <si>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</si>
  <si>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</si>
  <si>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</si>
  <si>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</si>
  <si>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</si>
  <si>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</si>
  <si>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</si>
  <si>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</si>
  <si>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</si>
  <si>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</si>
  <si>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</si>
  <si>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</si>
  <si>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</si>
  <si>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</si>
  <si>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</si>
  <si>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</si>
  <si>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</si>
  <si>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</si>
  <si>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</si>
  <si>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</si>
  <si>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</si>
  <si>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</si>
  <si>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</si>
  <si>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</si>
  <si>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</si>
  <si>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</si>
  <si>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</si>
  <si>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</si>
  <si>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</si>
  <si>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</si>
  <si>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</si>
  <si>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</si>
  <si>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</si>
  <si>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</si>
  <si>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</si>
  <si>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</si>
  <si>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</si>
  <si>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</si>
  <si>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</si>
  <si>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</si>
  <si>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</si>
  <si>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</si>
  <si>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</si>
  <si>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</si>
  <si>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</si>
  <si>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</si>
  <si>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</si>
  <si>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</si>
  <si>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</si>
  <si>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</si>
  <si>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</si>
  <si>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</si>
  <si>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</si>
  <si>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</si>
  <si>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</si>
  <si>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</si>
  <si>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</si>
  <si>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</si>
  <si>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</si>
  <si>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</si>
  <si>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</si>
  <si>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</si>
  <si>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</si>
  <si>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</si>
  <si>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</si>
  <si>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</si>
  <si>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</si>
  <si>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</si>
  <si>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</si>
  <si>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</si>
  <si>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</si>
  <si>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</si>
  <si>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</si>
  <si>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</si>
  <si>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</si>
  <si>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</si>
  <si>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</si>
  <si>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</si>
  <si>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</si>
  <si>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</si>
  <si>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</si>
  <si>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</si>
  <si>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</si>
  <si>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</si>
  <si>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</si>
  <si>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</si>
  <si>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</si>
  <si>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</si>
  <si>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</si>
  <si>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</si>
  <si>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</si>
  <si>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</si>
  <si>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</si>
  <si>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</si>
  <si>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</si>
  <si>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</si>
  <si>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</si>
  <si>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</si>
  <si>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</si>
  <si>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</si>
  <si>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</si>
  <si>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</si>
  <si>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</si>
  <si>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</si>
  <si>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</si>
  <si>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</si>
  <si>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</si>
  <si>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</si>
  <si>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</si>
  <si>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</si>
  <si>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</si>
  <si>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</si>
  <si>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</si>
  <si>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</si>
  <si>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</si>
  <si>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</si>
  <si>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</si>
  <si>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</si>
  <si>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</si>
  <si>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</si>
  <si>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</si>
  <si>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</si>
  <si>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</si>
  <si>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</si>
  <si>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</si>
  <si>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</si>
  <si>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</si>
  <si>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</si>
  <si>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</si>
  <si>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</si>
  <si>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</si>
  <si>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</si>
  <si>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</si>
  <si>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</si>
  <si>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</si>
  <si>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</si>
  <si>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</si>
  <si>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</si>
  <si>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</si>
  <si>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</si>
  <si>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</si>
  <si>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</si>
  <si>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</si>
  <si>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</si>
  <si>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</si>
  <si>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</si>
  <si>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</si>
  <si>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</si>
  <si>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</si>
  <si>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</si>
  <si>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</si>
  <si>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</si>
  <si>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</si>
  <si>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</si>
  <si>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</si>
  <si>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</si>
  <si>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</si>
  <si>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</si>
  <si>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</si>
  <si>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</si>
  <si>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</si>
  <si>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</si>
  <si>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</si>
  <si>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</si>
  <si>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</si>
  <si>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</si>
  <si>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</si>
  <si>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</si>
  <si>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</si>
  <si>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</si>
  <si>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</si>
  <si>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</si>
  <si>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</si>
  <si>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</si>
  <si>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</si>
  <si>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</si>
  <si>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</si>
  <si>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</si>
  <si>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</si>
  <si>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</si>
  <si>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</si>
  <si>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</si>
  <si>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</si>
  <si>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</si>
  <si>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</si>
  <si>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</si>
  <si>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</si>
  <si>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</si>
  <si>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</si>
  <si>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</si>
  <si>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</si>
  <si>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</si>
  <si>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</si>
  <si>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</si>
  <si>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</si>
  <si>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</si>
  <si>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</si>
  <si>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</si>
  <si>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</si>
  <si>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</si>
  <si>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</si>
  <si>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</si>
  <si>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</si>
  <si>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</si>
  <si>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</si>
  <si>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</si>
  <si>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</si>
  <si>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</si>
  <si>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</si>
  <si>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</si>
  <si>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</si>
  <si>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</si>
  <si>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</si>
  <si>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</si>
  <si>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</si>
  <si>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</si>
  <si>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</si>
  <si>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</si>
  <si>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</si>
  <si>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</si>
  <si>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</si>
  <si>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</si>
  <si>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</si>
  <si>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</si>
  <si>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</si>
  <si>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</si>
  <si>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</si>
  <si>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</si>
  <si>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</si>
  <si>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</si>
  <si>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</si>
  <si>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</si>
  <si>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</si>
  <si>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</si>
  <si>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</si>
  <si>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</si>
  <si>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</si>
  <si>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</si>
  <si>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</si>
  <si>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</si>
  <si>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</si>
  <si>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</si>
  <si>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</si>
  <si>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</si>
  <si>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</si>
  <si>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</si>
  <si>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</si>
  <si>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</si>
  <si>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</si>
  <si>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</si>
  <si>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</si>
  <si>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</si>
  <si>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</si>
  <si>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</si>
  <si>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</si>
  <si>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</si>
  <si>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</si>
  <si>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</si>
  <si>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</si>
  <si>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</si>
  <si>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</si>
  <si>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</si>
  <si>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</si>
  <si>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</si>
  <si>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</si>
  <si>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</si>
  <si>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</si>
  <si>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</si>
  <si>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</si>
  <si>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</si>
  <si>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</si>
  <si>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</si>
  <si>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</si>
  <si>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</si>
  <si>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</si>
  <si>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</si>
  <si>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</si>
  <si>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</si>
  <si>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</si>
  <si>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</si>
  <si>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</si>
  <si>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</si>
  <si>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</si>
  <si>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</si>
  <si>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</si>
  <si>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</si>
  <si>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</si>
  <si>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</si>
  <si>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</si>
  <si>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</si>
  <si>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</si>
  <si>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</si>
  <si>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</si>
  <si>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</si>
  <si>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</si>
  <si>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</si>
  <si>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</si>
  <si>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</si>
  <si>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</si>
  <si>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</si>
  <si>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</si>
  <si>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</si>
  <si>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</si>
  <si>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</si>
  <si>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</si>
  <si>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</si>
  <si>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</si>
  <si>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</si>
  <si>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</si>
  <si>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</si>
  <si>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</si>
  <si>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</si>
  <si>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</si>
  <si>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</si>
  <si>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</si>
  <si>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</si>
  <si>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</si>
  <si>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</si>
  <si>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</si>
  <si>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</si>
  <si>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</si>
  <si>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</si>
  <si>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</si>
  <si>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</si>
  <si>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</si>
  <si>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</si>
  <si>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</si>
  <si>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</si>
  <si>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</si>
  <si>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</si>
  <si>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</si>
  <si>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</si>
  <si>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</si>
  <si>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</si>
  <si>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</si>
  <si>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</si>
  <si>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</si>
  <si>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</si>
  <si>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</si>
  <si>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</si>
  <si>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</si>
  <si>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</si>
  <si>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</si>
  <si>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</si>
  <si>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</si>
  <si>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</si>
  <si>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</si>
  <si>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</si>
  <si>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</si>
  <si>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</si>
  <si>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</si>
  <si>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</si>
  <si>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</si>
  <si>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</si>
  <si>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</si>
  <si>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</si>
  <si>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</si>
  <si>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</si>
  <si>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</si>
  <si>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</si>
  <si>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</si>
  <si>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</si>
  <si>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</si>
  <si>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</si>
  <si>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</si>
  <si>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</si>
  <si>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</si>
  <si>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</si>
  <si>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</si>
  <si>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</si>
  <si>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</si>
  <si>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</si>
  <si>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</si>
  <si>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</si>
  <si>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</si>
  <si>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</si>
  <si>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</si>
  <si>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</si>
  <si>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</si>
  <si>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</si>
  <si>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</si>
  <si>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</si>
  <si>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</si>
  <si>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</si>
  <si>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</si>
  <si>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</si>
  <si>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</si>
  <si>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</si>
  <si>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</si>
  <si>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</si>
  <si>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</si>
  <si>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</si>
  <si>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</si>
  <si>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</si>
  <si>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</si>
  <si>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</si>
  <si>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</si>
  <si>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</si>
  <si>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</si>
  <si>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</si>
  <si>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</si>
  <si>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</si>
  <si>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</si>
  <si>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</si>
  <si>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</si>
  <si>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</si>
  <si>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</si>
  <si>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</si>
  <si>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</si>
  <si>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</si>
  <si>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</si>
  <si>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</si>
  <si>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</si>
  <si>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</si>
  <si>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</si>
  <si>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</si>
  <si>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</si>
  <si>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</si>
  <si>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</si>
  <si>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</si>
  <si>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</si>
  <si>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</si>
  <si>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</si>
  <si>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</si>
  <si>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</si>
  <si>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</si>
  <si>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</si>
  <si>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</si>
  <si>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</si>
  <si>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</si>
  <si>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</si>
  <si>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</si>
  <si>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</si>
  <si>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</si>
  <si>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</si>
  <si>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</si>
  <si>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</si>
  <si>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</si>
  <si>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</si>
  <si>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</si>
  <si>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</si>
  <si>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</si>
  <si>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</si>
  <si>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</si>
  <si>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</si>
  <si>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</si>
  <si>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</si>
  <si>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</si>
  <si>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</si>
  <si>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</si>
  <si>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</si>
  <si>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</si>
  <si>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</si>
  <si>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</si>
  <si>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</si>
  <si>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</si>
  <si>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</si>
  <si>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</si>
  <si>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</si>
  <si>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</si>
  <si>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</si>
  <si>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</si>
  <si>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</si>
  <si>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</si>
  <si>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</si>
  <si>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</si>
  <si>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</si>
  <si>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</si>
  <si>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</si>
  <si>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</si>
  <si>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</si>
  <si>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</si>
  <si>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</si>
  <si>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</si>
  <si>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</si>
  <si>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</si>
  <si>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</si>
  <si>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</si>
  <si>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</si>
  <si>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</si>
  <si>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</si>
  <si>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</si>
  <si>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</si>
  <si>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</si>
  <si>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</si>
  <si>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</si>
  <si>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</si>
  <si>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</si>
  <si>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</si>
  <si>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</si>
  <si>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</si>
  <si>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</si>
  <si>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</si>
  <si>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</si>
  <si>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</si>
  <si>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</si>
  <si>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</si>
  <si>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</si>
  <si>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</si>
  <si>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</si>
  <si>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</si>
  <si>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</si>
  <si>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</si>
  <si>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</si>
  <si>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</si>
  <si>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</si>
  <si>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</si>
  <si>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</si>
  <si>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</si>
  <si>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</si>
  <si>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</si>
  <si>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</si>
  <si>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</si>
  <si>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</si>
  <si>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</si>
  <si>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</si>
  <si>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</si>
  <si>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</si>
  <si>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</si>
  <si>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</si>
  <si>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</si>
  <si>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</si>
  <si>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</si>
  <si>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</si>
  <si>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</si>
  <si>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</si>
  <si>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</si>
  <si>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</si>
  <si>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</si>
  <si>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</si>
  <si>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</si>
  <si>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</si>
  <si>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</si>
  <si>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</si>
  <si>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</si>
  <si>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</si>
  <si>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</si>
  <si>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</si>
  <si>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</si>
  <si>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</si>
  <si>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</si>
  <si>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</si>
  <si>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</si>
  <si>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</si>
  <si>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</si>
  <si>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</si>
  <si>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</si>
  <si>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</si>
  <si>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</si>
  <si>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</si>
  <si>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</si>
  <si>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</si>
  <si>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</si>
  <si>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</si>
  <si>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</si>
  <si>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</si>
  <si>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</si>
  <si>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</si>
  <si>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</si>
  <si>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</si>
  <si>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</si>
  <si>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</si>
  <si>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</si>
  <si>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</si>
  <si>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</si>
  <si>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</si>
  <si>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</si>
  <si>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</si>
  <si>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</si>
  <si>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</si>
  <si>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</si>
  <si>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</si>
  <si>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</si>
  <si>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</si>
  <si>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</si>
  <si>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</si>
  <si>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</si>
  <si>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</si>
  <si>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</si>
  <si>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</si>
  <si>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</si>
  <si>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</si>
  <si>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</si>
  <si>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</si>
  <si>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</si>
  <si>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</si>
  <si>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</si>
  <si>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</si>
  <si>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</si>
  <si>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</si>
  <si>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</si>
  <si>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</si>
  <si>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</si>
  <si>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</si>
  <si>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</si>
  <si>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</si>
  <si>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</si>
  <si>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</si>
  <si>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</si>
  <si>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</si>
  <si>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</si>
  <si>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</si>
  <si>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</si>
  <si>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</si>
  <si>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</si>
  <si>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</si>
  <si>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</si>
  <si>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</si>
  <si>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</si>
  <si>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</si>
  <si>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</si>
  <si>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</si>
  <si>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</si>
  <si>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</si>
  <si>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</si>
  <si>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</si>
  <si>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</si>
  <si>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</si>
  <si>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</si>
  <si>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</si>
  <si>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</si>
  <si>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</si>
  <si>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</si>
  <si>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</si>
  <si>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</si>
  <si>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</si>
  <si>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</si>
  <si>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</si>
  <si>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</si>
  <si>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</si>
  <si>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</si>
  <si>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</si>
  <si>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</si>
  <si>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</si>
  <si>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</si>
  <si>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</si>
  <si>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</si>
  <si>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</si>
  <si>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</si>
  <si>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</si>
  <si>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</si>
  <si>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</si>
  <si>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</si>
  <si>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</si>
  <si>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</si>
  <si>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</si>
  <si>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</si>
  <si>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</si>
  <si>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</si>
  <si>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</si>
  <si>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</si>
  <si>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</si>
  <si>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</si>
  <si>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</si>
  <si>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</si>
  <si>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</si>
  <si>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</si>
  <si>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</si>
  <si>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</si>
  <si>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</si>
  <si>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</si>
  <si>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</si>
  <si>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</si>
  <si>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</si>
  <si>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</si>
  <si>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</si>
  <si>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</si>
  <si>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</si>
  <si>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</si>
  <si>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</si>
  <si>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</si>
  <si>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</si>
  <si>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</si>
  <si>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</si>
  <si>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</si>
  <si>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</si>
  <si>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</si>
  <si>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</si>
  <si>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</si>
  <si>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</si>
  <si>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</si>
  <si>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</si>
  <si>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</si>
  <si>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</si>
  <si>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</si>
  <si>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</si>
  <si>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</si>
  <si>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</si>
  <si>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</si>
  <si>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</si>
  <si>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</si>
  <si>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</si>
  <si>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</si>
  <si>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</si>
  <si>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</si>
  <si>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</si>
  <si>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</si>
  <si>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</si>
  <si>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</si>
  <si>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</si>
  <si>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</si>
  <si>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</si>
  <si>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</si>
  <si>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</si>
  <si>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</si>
  <si>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</si>
  <si>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</si>
  <si>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</si>
  <si>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</si>
  <si>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</si>
  <si>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</si>
  <si>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</si>
  <si>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</si>
  <si>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</si>
  <si>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</si>
  <si>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</si>
  <si>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</si>
  <si>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</si>
  <si>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</si>
  <si>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</si>
  <si>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</si>
  <si>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</si>
  <si>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</si>
  <si>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</si>
  <si>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</si>
  <si>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</si>
  <si>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</si>
  <si>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</si>
  <si>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</si>
  <si>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</si>
  <si>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</si>
  <si>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</si>
  <si>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</si>
  <si>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</si>
  <si>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</si>
  <si>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</si>
  <si>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</si>
  <si>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</si>
  <si>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</si>
  <si>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</si>
  <si>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</si>
  <si>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</si>
  <si>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</si>
  <si>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</si>
  <si>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</si>
  <si>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</si>
  <si>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</si>
  <si>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</si>
  <si>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</si>
  <si>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</si>
  <si>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</si>
  <si>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</si>
  <si>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</si>
  <si>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</si>
  <si>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</si>
  <si>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</si>
  <si>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</si>
  <si>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</si>
  <si>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</si>
  <si>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</si>
  <si>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</si>
  <si>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</si>
  <si>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</si>
  <si>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</si>
  <si>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</si>
  <si>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</si>
  <si>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</si>
  <si>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</si>
  <si>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</si>
  <si>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</si>
  <si>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</si>
  <si>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</si>
  <si>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</si>
  <si>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</si>
  <si>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</si>
  <si>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</si>
  <si>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</si>
  <si>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</si>
  <si>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</si>
  <si>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</si>
  <si>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</si>
  <si>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</si>
  <si>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</si>
  <si>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</si>
  <si>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</si>
  <si>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</si>
  <si>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</si>
  <si>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</si>
  <si>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</si>
  <si>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</si>
  <si>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</si>
  <si>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</si>
  <si>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</si>
  <si>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</si>
  <si>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</si>
  <si>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</si>
  <si>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</si>
  <si>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</si>
  <si>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</si>
  <si>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</si>
  <si>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</si>
  <si>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</si>
  <si>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</si>
  <si>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</si>
  <si>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</si>
  <si>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</si>
  <si>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</si>
  <si>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</si>
  <si>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</si>
  <si>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</si>
  <si>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</si>
  <si>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</si>
  <si>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</si>
  <si>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</si>
  <si>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</si>
  <si>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</si>
  <si>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</si>
  <si>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</si>
  <si>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</si>
  <si>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</si>
  <si>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</si>
  <si>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</si>
  <si>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</si>
  <si>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</si>
  <si>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</si>
  <si>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</si>
  <si>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</si>
  <si>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</si>
  <si>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</si>
  <si>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</si>
  <si>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</si>
  <si>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</si>
  <si>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</si>
  <si>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</si>
  <si>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</si>
  <si>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</si>
  <si>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</si>
  <si>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</si>
  <si>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</si>
  <si>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</si>
  <si>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</si>
  <si>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</si>
  <si>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</si>
  <si>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</si>
  <si>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</si>
  <si>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</si>
  <si>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</si>
  <si>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</si>
  <si>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</si>
  <si>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</si>
  <si>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</si>
  <si>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</si>
  <si>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</si>
  <si>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</si>
  <si>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</si>
  <si>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</si>
  <si>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</si>
  <si>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</si>
  <si>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</si>
  <si>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</si>
  <si>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</si>
  <si>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</si>
  <si>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</si>
  <si>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</si>
  <si>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</si>
  <si>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</si>
  <si>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</si>
  <si>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</si>
  <si>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</si>
  <si>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</si>
  <si>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</si>
  <si>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</si>
  <si>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</si>
  <si>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</si>
  <si>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</si>
  <si>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</si>
  <si>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</si>
  <si>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</si>
  <si>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</si>
  <si>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</si>
  <si>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</si>
  <si>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</si>
  <si>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</si>
  <si>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</si>
  <si>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</si>
  <si>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</si>
  <si>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</si>
  <si>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</si>
  <si>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</si>
  <si>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</si>
  <si>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</si>
  <si>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</si>
  <si>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</si>
  <si>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</si>
  <si>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</si>
  <si>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</si>
  <si>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</si>
  <si>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</si>
  <si>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</si>
  <si>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</si>
  <si>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</si>
  <si>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</si>
  <si>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</si>
  <si>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</si>
  <si>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</si>
  <si>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</si>
  <si>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</si>
  <si>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</si>
  <si>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</si>
  <si>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</si>
  <si>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</si>
  <si>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</si>
  <si>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</si>
  <si>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</si>
  <si>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</si>
  <si>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</si>
  <si>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</si>
  <si>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</si>
  <si>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</si>
  <si>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</si>
  <si>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</si>
  <si>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</si>
  <si>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</si>
  <si>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</si>
  <si>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</si>
  <si>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</si>
  <si>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</si>
  <si>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</si>
  <si>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</si>
  <si>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</si>
  <si>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</si>
  <si>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</si>
  <si>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</si>
  <si>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</si>
  <si>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</si>
  <si>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</si>
  <si>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</si>
  <si>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</si>
  <si>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</si>
  <si>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</si>
  <si>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</si>
  <si>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1.8.1.1.1.</t>
  </si>
  <si>
    <t>UM</t>
  </si>
  <si>
    <t>1.10.3.0.1.</t>
  </si>
  <si>
    <t>1.17.4.0.1.</t>
  </si>
  <si>
    <t>CAFE DA MANHA</t>
  </si>
  <si>
    <t>3.5.5.0.1.</t>
  </si>
  <si>
    <t>7.12.0.0.1.</t>
  </si>
  <si>
    <t>OBS:OSQUANTITATIVOSDEMATERIAISDASINSTALAÇÕESHIDROSSANITÁRIAS.ELÉTRICASEESPECIAISSÃOFORNECIDOSPELOSPROFISSIONAISRESPONSÁVEISPELOSRESPECTIVOSPROJETOS.</t>
  </si>
  <si>
    <t>CUSTOPORM2³</t>
  </si>
  <si>
    <t>MATERIALS/BDI</t>
  </si>
  <si>
    <t>MÃODEOBRAS/BDI</t>
  </si>
  <si>
    <t>(1)ConformeprevistopeloDECRETONº7.983.DE8DEABRILDE2013.ospreçosadotadossãoaquelesconstantesdossistemasdereferênciaindicados.Justifica-seousodospreçosdestascomposiçõesdecustosunitáriosdevidoaoseuvalorsermenoràmedianadeseuscorrespondentesnatabelaSINAPI;
(2)Optou-sepelousodascomposiçõesdecustosdaGOINFRAparaitensnãopresentesnaSINAPI;
(3)ParaitensdaGOINFRA.osvidrosnãoestãoinclusosnasesquadriasejáforamconsideradososcustosdecontramarcoparaasesquadriasdealumínio;
(4)NoscasosemquehouverexecuçãodegranitinaeomissãodoitemGOINFRA221102.considerou-sequeoquantitativoparaorodapé.dealturaiguala7cm.foiincorporadonaáreadepiso;
(5)Ocustounitárioaproximadopormetroquadradoécalculadodividindo-seovalortotaldoorçamentopelaáreatotaldeconstrução.</t>
  </si>
  <si>
    <t>REFERÊNCIA GOINFRA</t>
  </si>
  <si>
    <t>REFERÊNCIA SINAPI</t>
  </si>
  <si>
    <t>ONERADA</t>
  </si>
  <si>
    <t xml:space="preserve"> ONERADA</t>
  </si>
  <si>
    <t>ÁREAEXISTENTE(M²)</t>
  </si>
  <si>
    <t>ÁREA A CONSTRUIR (M²)</t>
  </si>
  <si>
    <t>ÁREA A DEMOLIR (M²)</t>
  </si>
  <si>
    <t>PLANILHAORÇAMENTÁRIA</t>
  </si>
  <si>
    <t>CABO COAXIAL RG6 95% DE MALHA PARA TV - FORNECIMENTO E INSTALAÇÃO (GOINFRA + SINAPI)</t>
  </si>
  <si>
    <t>PISO DE LADRILHO HIDRÁULICO COLORIDO MODELO TÁTIL ( ALERTA OU DIRECIONAL) SEM LASTRO</t>
  </si>
  <si>
    <t>PISO DE BORRACHA COLORIDO MODELO TÁTIL ( ALERTA OU DIRECIONAL) INCLUSO CONTRAPISO (1CI:3ARML) C/ E=2CM E NATA DE CIMENTO</t>
  </si>
  <si>
    <t>CAIXA DE PASSAGEM 35X60X50CM (MEDIDAS INTERNAS) FUNDO DE CONCRETO (PARA TAMPA R1)</t>
  </si>
  <si>
    <t>PREÇO  SEM BDI (R$)</t>
  </si>
  <si>
    <t>PREÇO  COM BDI (R$)</t>
  </si>
  <si>
    <t>PARTIC.   ( % )</t>
  </si>
  <si>
    <t>TOTAL  GERAL DO ORÇAMENTO</t>
  </si>
  <si>
    <t>SOMATÓRIO DE SERVIÇOS</t>
  </si>
  <si>
    <t>CRONOGRAMA FÍSICO-FINANCEIRO</t>
  </si>
  <si>
    <t>VALOR</t>
  </si>
  <si>
    <t>NÚMERO DE PARCELAS</t>
  </si>
  <si>
    <t>PRAZO</t>
  </si>
  <si>
    <t>dias corridos</t>
  </si>
  <si>
    <t>LOCAL</t>
  </si>
  <si>
    <t>PARC. MAIOR RELEV  (100%)</t>
  </si>
  <si>
    <t>SUBESTAÇÃO</t>
  </si>
  <si>
    <t>KVA</t>
  </si>
  <si>
    <t>PARC. MAIOR RELEV  (50%)</t>
  </si>
  <si>
    <t>COBERTURA CERÂMICA</t>
  </si>
  <si>
    <t>PISO DE GRANITINA</t>
  </si>
  <si>
    <t>PARCELA DE MAIOR RELEVÂNCIA</t>
  </si>
  <si>
    <t>TOTAL GERAL DO ORÇAMENTO (R$) C/BDI</t>
  </si>
  <si>
    <t>ETAPA</t>
  </si>
  <si>
    <t>PREÇO   (R$) C/ BDI</t>
  </si>
  <si>
    <t>PARTIC   ( % )</t>
  </si>
  <si>
    <t>RELATÓRIO CENTRAL</t>
  </si>
  <si>
    <t>FONTE</t>
  </si>
  <si>
    <t>UNIDADE</t>
  </si>
  <si>
    <t>COEFIC.</t>
  </si>
  <si>
    <t>CUSTO UNITÁRIO</t>
  </si>
  <si>
    <t>CUSTO  TOTAL (A) + (B) + (C) + (D) + (E)</t>
  </si>
  <si>
    <t>DESONERADO</t>
  </si>
  <si>
    <t>NÃO DESONER.</t>
  </si>
  <si>
    <t>GOINFRA_I</t>
  </si>
  <si>
    <t>SERVENTE</t>
  </si>
  <si>
    <t>0,0410</t>
  </si>
  <si>
    <t>ARMADOR</t>
  </si>
  <si>
    <t>0,0250</t>
  </si>
  <si>
    <t>MÃO DE OBRA (B) - TOTAL</t>
  </si>
  <si>
    <t>SINAPI_I</t>
  </si>
  <si>
    <t>1,0300</t>
  </si>
  <si>
    <t>ARAME RECOZIDO 18 BWG</t>
  </si>
  <si>
    <t>Kg</t>
  </si>
  <si>
    <t>0,0150</t>
  </si>
  <si>
    <t>MATERIAL (C) - TOTAL</t>
  </si>
  <si>
    <t>PEDREIRO</t>
  </si>
  <si>
    <t>2,5000</t>
  </si>
  <si>
    <t>1,0000</t>
  </si>
  <si>
    <t>AREIA MÉDIA</t>
  </si>
  <si>
    <t>m3</t>
  </si>
  <si>
    <t>0,0097</t>
  </si>
  <si>
    <t>CAL HIDRATADA</t>
  </si>
  <si>
    <t>0,7300</t>
  </si>
  <si>
    <t>CIMENTO PORTLAND CPII-32</t>
  </si>
  <si>
    <t>2,6700</t>
  </si>
  <si>
    <t>FERRO CANTONEIRA 1/8" X 7/8"</t>
  </si>
  <si>
    <t>3,5478</t>
  </si>
  <si>
    <t>FERRO CANTONEIRA 1/8" X 3/4"</t>
  </si>
  <si>
    <t>7,9390</t>
  </si>
  <si>
    <t>CHAPA PERFILADA Nº 18</t>
  </si>
  <si>
    <t>13,3206</t>
  </si>
  <si>
    <t>1,3060</t>
  </si>
  <si>
    <t>FABRICAÇÃO / MONTAGEM</t>
  </si>
  <si>
    <t>un</t>
  </si>
  <si>
    <t>FECHO FIO REDONDO 4" ZINCADO C/PARAFUSO REF.: SOPRANO OU EQUIVALENTE</t>
  </si>
  <si>
    <t>2,0000</t>
  </si>
  <si>
    <t>0,0900</t>
  </si>
  <si>
    <t>PLACA DE SINALIZACAO DE SEGURANCA CONTRA INCENDIO, FOTOLUMINESCENTE, QUADRADA, *20 X 20* CM, EM PVC *2* MM ANTI-CHAMAS (SIMBOLOS, CORES E PICTOGRAMAS CONFORME NBR 16820)</t>
  </si>
  <si>
    <t>0,5085</t>
  </si>
  <si>
    <t>0,2278</t>
  </si>
  <si>
    <t>OPERADOR DE BETONEIRA</t>
  </si>
  <si>
    <t>0,0365</t>
  </si>
  <si>
    <t>AJUDANTE</t>
  </si>
  <si>
    <t>0,1727</t>
  </si>
  <si>
    <t>0,1145</t>
  </si>
  <si>
    <t>CARPINTEIRO</t>
  </si>
  <si>
    <t>0,0555</t>
  </si>
  <si>
    <t>0,0224</t>
  </si>
  <si>
    <t>0,0298</t>
  </si>
  <si>
    <t>ARAME GALVANIZADO Nº 12 BWG</t>
  </si>
  <si>
    <t>0,0026</t>
  </si>
  <si>
    <t>AÇO CA-60 B - 5,0 MM</t>
  </si>
  <si>
    <t>0,5047</t>
  </si>
  <si>
    <t>AÇO CA-50 - 6,3 MM (1/4")</t>
  </si>
  <si>
    <t>0,3300</t>
  </si>
  <si>
    <t>AÇO CA-50 - 8,0 MM (5/16")</t>
  </si>
  <si>
    <t>0,8046</t>
  </si>
  <si>
    <t>BRITA Nº 1</t>
  </si>
  <si>
    <t>0,0167</t>
  </si>
  <si>
    <t>BRITA Nº 2</t>
  </si>
  <si>
    <t>0,6758</t>
  </si>
  <si>
    <t>6,6746</t>
  </si>
  <si>
    <t>TIJOLO FURADO 9x19x19 CM</t>
  </si>
  <si>
    <t>8,3699</t>
  </si>
  <si>
    <t>TABUA PARA FORMA (30CM)</t>
  </si>
  <si>
    <t>m</t>
  </si>
  <si>
    <t>0,1774</t>
  </si>
  <si>
    <t>PREGO 18x24</t>
  </si>
  <si>
    <t>0,0128</t>
  </si>
  <si>
    <t>PONTALETE 3x3"</t>
  </si>
  <si>
    <t>0,1138</t>
  </si>
  <si>
    <t>0,0833</t>
  </si>
  <si>
    <t>ELETRICISTA</t>
  </si>
  <si>
    <t>COTAÇÃO</t>
  </si>
  <si>
    <t>COT 004_SEE</t>
  </si>
  <si>
    <t>(11896/ORSE) Presilha de latão, L=20mm, para fixação de cabos de cobre, furo d=5mm, para cabos 16mm² a 25mm², ref:TEL-743 ou similar (SPDA)</t>
  </si>
  <si>
    <t>16,0000</t>
  </si>
  <si>
    <t>0,0333</t>
  </si>
  <si>
    <t>COT 010_SEE</t>
  </si>
  <si>
    <t>CAPUZ PARA PROTEÇÃO DOS PARA RAIOS</t>
  </si>
  <si>
    <t>COT 011_SEE</t>
  </si>
  <si>
    <t>CAPUZ DE PROTEÇÃO PARA BUCHA DE TRANSFORMADOR</t>
  </si>
  <si>
    <t>0,4000</t>
  </si>
  <si>
    <t>COT 012_SEE</t>
  </si>
  <si>
    <t>(02422/ORSE) Vergalhão (Tirante) com rosca total ø 3/8"x1000mm (marvitec ref. 1431 ou similar)</t>
  </si>
  <si>
    <t>0,0090</t>
  </si>
  <si>
    <t>PORCA ZINCADA, SEXTAVADA, DIAMETRO 3/8"</t>
  </si>
  <si>
    <t>0,0850</t>
  </si>
  <si>
    <t>CABO COAXIAL RG6 95% DE MALHA</t>
  </si>
  <si>
    <t>1,0500</t>
  </si>
  <si>
    <t>VALE TRANSPORTE</t>
  </si>
  <si>
    <t>OFICIAL "B"</t>
  </si>
  <si>
    <t>0,1000</t>
  </si>
  <si>
    <t>0,2000</t>
  </si>
  <si>
    <t>FITA ACO INOX PARA CINTAR POSTE, L = 19 MM, E = 0,5 MM (ROLO DE 30M)</t>
  </si>
  <si>
    <t>0,0557</t>
  </si>
  <si>
    <t>COT 337_SEE</t>
  </si>
  <si>
    <t>(03443/ORSE) FECHO PARA FITA DE AÇO INOX</t>
  </si>
  <si>
    <t>TUBO INDUSTRIAL 2" CHAPA 13 (2,25 MM)</t>
  </si>
  <si>
    <t>8,2198</t>
  </si>
  <si>
    <t>TUBO INDUSTRIAL REDONDO 1" CHAPA 13 (2,25 MM)</t>
  </si>
  <si>
    <t>1,1000</t>
  </si>
  <si>
    <t>MASSA PLASTICA</t>
  </si>
  <si>
    <t>0,2041</t>
  </si>
  <si>
    <t>ELETRODO 2.5 OK</t>
  </si>
  <si>
    <t>0,1146</t>
  </si>
  <si>
    <t>LIXA PARA FERRO Nº 100</t>
  </si>
  <si>
    <t>0,1250</t>
  </si>
  <si>
    <t>DISCO DE DESBASTE 7/8" PARA CONCRETO/FERRO (1/4" X 7")</t>
  </si>
  <si>
    <t>DISCO DE CORTE DIAM. 5/8"- 10"</t>
  </si>
  <si>
    <t>0,1865</t>
  </si>
  <si>
    <t>CHAPA DE AÇO DOBRADA Nº 13 (2,25 MM)</t>
  </si>
  <si>
    <t>0,4352</t>
  </si>
  <si>
    <t>CHAPA PERFILADA 3/16"</t>
  </si>
  <si>
    <t>1,1644</t>
  </si>
  <si>
    <t>AÇO CA-25 - 6,3 MM (1/4") - BARRA LISA A-36</t>
  </si>
  <si>
    <t>0,4815</t>
  </si>
  <si>
    <t>m2</t>
  </si>
  <si>
    <t>0,4400</t>
  </si>
  <si>
    <t>7,7778</t>
  </si>
  <si>
    <t>4,6320</t>
  </si>
  <si>
    <t>TUBO INDUSTRIAL 40X40 CHAPA 13 (2,25 MM)</t>
  </si>
  <si>
    <t>6,3420</t>
  </si>
  <si>
    <t>TUBO INDUSTRIAL 1.1/2" CHAPA 13 (2,25 MM)</t>
  </si>
  <si>
    <t>1,4862</t>
  </si>
  <si>
    <t>0,2551</t>
  </si>
  <si>
    <t>0,0510</t>
  </si>
  <si>
    <t>0,3730</t>
  </si>
  <si>
    <t>1,0980</t>
  </si>
  <si>
    <t>0,3813</t>
  </si>
  <si>
    <t>0,7800</t>
  </si>
  <si>
    <t>0,2334</t>
  </si>
  <si>
    <t>0,3391</t>
  </si>
  <si>
    <t>0,3463</t>
  </si>
  <si>
    <t>0,1803</t>
  </si>
  <si>
    <t>0,6400</t>
  </si>
  <si>
    <t>COT 311_SEE</t>
  </si>
  <si>
    <t>ISOLADOR PILAR COM CORPO POLIMÉRICO E CABEÇA DE PORCELANA - 15 Kv</t>
  </si>
  <si>
    <t>SERVENTE COM ENCARGOS COMPLEMENTARES</t>
  </si>
  <si>
    <t>VIDRACEIRO COM ENCARGOS COMPLEMENTARES</t>
  </si>
  <si>
    <t>ESPELHO CRISTAL E = 4 MM</t>
  </si>
  <si>
    <t>4,0000</t>
  </si>
  <si>
    <t>COT 455_SEE</t>
  </si>
  <si>
    <t>(04639/ORSE ) Cinta aço galvanizado 300mm</t>
  </si>
  <si>
    <t>0,4600</t>
  </si>
  <si>
    <t>COT 456_SEE</t>
  </si>
  <si>
    <t>CRUZETA POLIMÉRICA 90X90X2000 MM</t>
  </si>
  <si>
    <t>COT 457_SEE</t>
  </si>
  <si>
    <t>(04642/ORSE) CINTA AÇO GALVANIZADO PARA POSTE 330 MM</t>
  </si>
  <si>
    <t>0,1500</t>
  </si>
  <si>
    <t>COT 458_SEE</t>
  </si>
  <si>
    <t>MÃO FRANCESA PLANA DE AÇO GALVANIZADO 1053 MM</t>
  </si>
  <si>
    <t>COT 459_SEE</t>
  </si>
  <si>
    <t>MÃO FRANCESA PERFILADA DE AÇO GALVANIZADO 993 MM</t>
  </si>
  <si>
    <t>COT 461_SEE</t>
  </si>
  <si>
    <t>(04649/ORSE) POSTE TIPO SEÇÃO CIRCULAR - SC 12/1000</t>
  </si>
  <si>
    <t>POSTE - FUNDAÇÃO EM CONCRETO SIMPLES DO ENGASTAMENTO DA BASE DOS POSTES DE SEÇÃO DE BASE 1000 MM ( DIAM. 1200MM) (GOINFRA)</t>
  </si>
  <si>
    <t>7,0700</t>
  </si>
  <si>
    <t>8,1600</t>
  </si>
  <si>
    <t>4,3300</t>
  </si>
  <si>
    <t>16,5861</t>
  </si>
  <si>
    <t>AREIA GROSSA</t>
  </si>
  <si>
    <t>0,9620</t>
  </si>
  <si>
    <t>1,8900</t>
  </si>
  <si>
    <t>PREGO 18x30</t>
  </si>
  <si>
    <t>0,5700</t>
  </si>
  <si>
    <t>8,4800</t>
  </si>
  <si>
    <t>0,2450</t>
  </si>
  <si>
    <t>COMPENSADO RESINADO COLA FENÓLICA 6 MM 2,20X1,10 M</t>
  </si>
  <si>
    <t>1,8400</t>
  </si>
  <si>
    <t>181,7200</t>
  </si>
  <si>
    <t>0,2500</t>
  </si>
  <si>
    <t>TOALHEIRO PLASTICO TIPO DISPENSER PARA PAPEL TOALHA INTERFOLHADO</t>
  </si>
  <si>
    <t>PARAFUSO COM BUCHA S-8</t>
  </si>
  <si>
    <t>1,1500</t>
  </si>
  <si>
    <t>ENCANADOR</t>
  </si>
  <si>
    <t>COT 101_SEE</t>
  </si>
  <si>
    <t>H689</t>
  </si>
  <si>
    <t>FITA VEDAROSCA 18 MM</t>
  </si>
  <si>
    <t>2,8200</t>
  </si>
  <si>
    <t>0,1600</t>
  </si>
  <si>
    <t>NIPLE DE REDUCAO DE FERRO GALVANIZADO, COM ROSCA BSP, DE 1/2" X 1/4"</t>
  </si>
  <si>
    <t>NIPLE DE REDUCAO DE FERRO GALVANIZADO, COM ROSCA BSP, DE 3/4" X 1/2"</t>
  </si>
  <si>
    <t>0,1257</t>
  </si>
  <si>
    <t>0,3974</t>
  </si>
  <si>
    <t>0,2663</t>
  </si>
  <si>
    <t>0,5722</t>
  </si>
  <si>
    <t>0,0897</t>
  </si>
  <si>
    <t>1,3094</t>
  </si>
  <si>
    <t>0,0204</t>
  </si>
  <si>
    <t>0,0691</t>
  </si>
  <si>
    <t>0,0063</t>
  </si>
  <si>
    <t>1,1543</t>
  </si>
  <si>
    <t>1,9914</t>
  </si>
  <si>
    <t>0,6600</t>
  </si>
  <si>
    <t>1,7377</t>
  </si>
  <si>
    <t>16,3854</t>
  </si>
  <si>
    <t>0,0286</t>
  </si>
  <si>
    <t>0,2277</t>
  </si>
  <si>
    <t>21,5227</t>
  </si>
  <si>
    <t>0,4103</t>
  </si>
  <si>
    <t>SERRALHEIRO</t>
  </si>
  <si>
    <t>0,3558</t>
  </si>
  <si>
    <t>BUCHA DE NYLON SEM ABA S8, COM PARAFUSO DE 4,80 X 50 MM EM ACO ZINCADO COM ROSCA SOBERBA, CABECA CHATA E FENDA PHILLIPS</t>
  </si>
  <si>
    <t>2,9140</t>
  </si>
  <si>
    <t>6,0000</t>
  </si>
  <si>
    <t>COT 122_SEE</t>
  </si>
  <si>
    <t>SWITCH 24 PORTAS C/ 4 PORTAS SFP</t>
  </si>
  <si>
    <t>0,4165</t>
  </si>
  <si>
    <t>0,1735</t>
  </si>
  <si>
    <t>LUMINARIA LED REFLETOR RETANGULAR BIVOLT, LUZ BRANCA, 50 W</t>
  </si>
  <si>
    <t>0,6000</t>
  </si>
  <si>
    <t>0,6105</t>
  </si>
  <si>
    <t>FITA VEDA ROSCA EM ROLOS DE 18 MM X 10 M (L X C)</t>
  </si>
  <si>
    <t>0,1208</t>
  </si>
  <si>
    <t>TE DE REDUCAO DE FERRO GALVANIZADO, COM ROSCA BSP, DE 3/4" X 1/2"</t>
  </si>
  <si>
    <t>1,2000</t>
  </si>
  <si>
    <t>BUCHA DE REDUCAO DE FERRO GALVANIZADO, COM ROSCA BSP, DE 1/2" X 1/4"</t>
  </si>
  <si>
    <t>PLACA DE SINALIZACAO DE SEGURANCA CONTRA INCENDIO, FOTOLUMINESCENTE, RETANGULAR, *12 X 40* CM, EM PVC *2* MM ANTI-CHAMAS (SIMBOLOS, CORES E PICTOGRAMAS CONFORME NBR 16820)</t>
  </si>
  <si>
    <t>AZULEJISTA</t>
  </si>
  <si>
    <t>0,6691</t>
  </si>
  <si>
    <t>0,9388</t>
  </si>
  <si>
    <t>GRANITO POLIDO PARA BANCADA 2 CM</t>
  </si>
  <si>
    <t>10,3400</t>
  </si>
  <si>
    <t>ARGAMASSA DE REJUNTAMENTO</t>
  </si>
  <si>
    <t>0,3200</t>
  </si>
  <si>
    <t>0,0252</t>
  </si>
  <si>
    <t>1,5372</t>
  </si>
  <si>
    <t>1,2844</t>
  </si>
  <si>
    <t>4,5400</t>
  </si>
  <si>
    <t>0,0104</t>
  </si>
  <si>
    <t>DUCHA HIGIENICA PLASTICA COM REGISTRO METALICO 1/2 "</t>
  </si>
  <si>
    <t>0,5000</t>
  </si>
  <si>
    <t>0,0500</t>
  </si>
  <si>
    <t>COT 382_SEE</t>
  </si>
  <si>
    <t>0,7500</t>
  </si>
  <si>
    <t>COT 408_SEE</t>
  </si>
  <si>
    <t>(09092/ORSE) Mapa Tátil em acrílico 70 x 50cm</t>
  </si>
  <si>
    <t>SINALIZADOR/SIRENE AUDIOVISUAL COM 02 ACIONADORES/BOTOEIRAS - FORNECIMENTO E INSTALAÇÃO (GOINFRA + CPOS)</t>
  </si>
  <si>
    <t>H704</t>
  </si>
  <si>
    <t>SINALIZADOR/SIRENE AUDIOVISUAL</t>
  </si>
  <si>
    <t>COT 508_SEE</t>
  </si>
  <si>
    <t>0,3000</t>
  </si>
  <si>
    <t>COT 413_SEE</t>
  </si>
  <si>
    <t>TERMINAL AÉREO SPDA 30CM Fo Go DIAM. 5/16" COM SUPORTE (COT)</t>
  </si>
  <si>
    <t>0,3335</t>
  </si>
  <si>
    <t>0,1881</t>
  </si>
  <si>
    <t>PINTOR</t>
  </si>
  <si>
    <t>0,1368</t>
  </si>
  <si>
    <t>ESTRUTURA METALICA MR250 / ASTM A36  - COTAÇÃO (FABRICAÇÃO E MONTAGEM)</t>
  </si>
  <si>
    <t>2,5960</t>
  </si>
  <si>
    <t>COT 509_SEE</t>
  </si>
  <si>
    <t>(11392/ORSE) Adesivo em vinil para plotagem em letreiro de chapa galvanizada (c/aplicação)</t>
  </si>
  <si>
    <t>0,1400</t>
  </si>
  <si>
    <t>ZARCAO/CROMATO DE ZINCO</t>
  </si>
  <si>
    <t>l</t>
  </si>
  <si>
    <t>0,0502</t>
  </si>
  <si>
    <t>PARAFUSO AUTO-ATARRAXANTE, CABEÇA CHATA, FENDA SIMPLES, 1/4' (6,35MM) X 25MM</t>
  </si>
  <si>
    <t>TINTA ESMALTE</t>
  </si>
  <si>
    <t>0,0425</t>
  </si>
  <si>
    <t>DILUENTE AGUARRÁS</t>
  </si>
  <si>
    <t>0,0279</t>
  </si>
  <si>
    <t>0,0702</t>
  </si>
  <si>
    <t>0,0021</t>
  </si>
  <si>
    <t>1,8800</t>
  </si>
  <si>
    <t>COT 522_SEE</t>
  </si>
  <si>
    <t>(01286/ORSE) Laje pré-fabricada treliçada para piso ou cobertura, h=12cm, el. enchimento em bloco EPS, h=8cm</t>
  </si>
  <si>
    <t>0,5600</t>
  </si>
  <si>
    <t>SARRAFO DE MADEIRA 10 CM</t>
  </si>
  <si>
    <t>0,9700</t>
  </si>
  <si>
    <t>PREGO 19x27</t>
  </si>
  <si>
    <t>0,0300</t>
  </si>
  <si>
    <t>ESCORA ROLIÇA (TIPO EUCALIPTO)</t>
  </si>
  <si>
    <t>1,7100</t>
  </si>
  <si>
    <t>CONCRETO USINADO BOMBEÁVEL FCK=25 MPA</t>
  </si>
  <si>
    <t>0,0468</t>
  </si>
  <si>
    <t>COT 439_SEE</t>
  </si>
  <si>
    <t>KIT DE VENTILAÇÃO DE TETO PARA RACK</t>
  </si>
  <si>
    <t>0,4320</t>
  </si>
  <si>
    <t>COT 281_SEE</t>
  </si>
  <si>
    <t>(10479/ORSE) Válvula UGV-1 3/4"</t>
  </si>
  <si>
    <t>COT 282_SEE</t>
  </si>
  <si>
    <t>(10480/ORSE) Válvula UGV-1 1/2"</t>
  </si>
  <si>
    <t>0,9494</t>
  </si>
  <si>
    <t>TAMPAO FOFO SIMPLES COM BASE, CLASSE A15 CARGA MAX 1,5 T, 300 X 300 MM (COM INSCRICAO EM RELEVO DO TIPO DE REDE)</t>
  </si>
  <si>
    <t>MARCENEIRO</t>
  </si>
  <si>
    <t>MOLA HIDRAULICA AEREA, PARA PORTAS DE ATE 950 MM E PESO DE ATE 65 KG, COM CORPO EM ALUMINIO E BRACO EM ACO, SEM BRACO DE PARADA</t>
  </si>
  <si>
    <t>21,8625</t>
  </si>
  <si>
    <t>7,3851</t>
  </si>
  <si>
    <t>0,4222</t>
  </si>
  <si>
    <t>18,6424</t>
  </si>
  <si>
    <t>5,2000</t>
  </si>
  <si>
    <t>COLA FÓRMICA (1L = 0,83KG)</t>
  </si>
  <si>
    <t>4,4732</t>
  </si>
  <si>
    <t>LIXA PARA PAREDE Nº 100</t>
  </si>
  <si>
    <t>3,8536</t>
  </si>
  <si>
    <t>CHAPA DE LAMINADO MELAMINICO, LISO BRILHANTE, DE *1,25 X 3,08* M, E = 0,8 MM</t>
  </si>
  <si>
    <t>CORTIÇA 60X90CMX6MM</t>
  </si>
  <si>
    <t>2,4305</t>
  </si>
  <si>
    <t>FELTRO</t>
  </si>
  <si>
    <t>1,3100</t>
  </si>
  <si>
    <t>MADEIRA DE LEI PARA TELHADO (ANGELIM VERMELHO)</t>
  </si>
  <si>
    <t>0,0253</t>
  </si>
  <si>
    <t>75,0000</t>
  </si>
  <si>
    <t>MASSA A OLEO</t>
  </si>
  <si>
    <t>3,1500</t>
  </si>
  <si>
    <t>0,0929</t>
  </si>
  <si>
    <t>0,3988</t>
  </si>
  <si>
    <t>VERNIZ ACRILICO</t>
  </si>
  <si>
    <t>0,6920</t>
  </si>
  <si>
    <t>0,3162</t>
  </si>
  <si>
    <t>0,0996</t>
  </si>
  <si>
    <t>SUPORTE DISPENSER - PARA SABONETE OU ÁLCOOL</t>
  </si>
  <si>
    <t>SABONETE LÍQUIDO (D= 1,00)</t>
  </si>
  <si>
    <t>0,2275</t>
  </si>
  <si>
    <t>COT 345_SEE</t>
  </si>
  <si>
    <t>COT 443_SEE</t>
  </si>
  <si>
    <t>(13767/ORSE) REGUA P/RACK 19" COM 8 X 2P+T</t>
  </si>
  <si>
    <t>0,3500</t>
  </si>
  <si>
    <t>0,4500</t>
  </si>
  <si>
    <t>CONECTOR PARALELO DE ALUMÍNIO CA/CU 10-1/0 COM 01 PARAFUSO</t>
  </si>
  <si>
    <t>0,3549</t>
  </si>
  <si>
    <t>1,8418</t>
  </si>
  <si>
    <t>1,4714</t>
  </si>
  <si>
    <t>1,3379</t>
  </si>
  <si>
    <t>0,2612</t>
  </si>
  <si>
    <t>3,6428</t>
  </si>
  <si>
    <t>0,1188</t>
  </si>
  <si>
    <t>0,1381</t>
  </si>
  <si>
    <t>0,0264</t>
  </si>
  <si>
    <t>77,7345</t>
  </si>
  <si>
    <t>0,0660</t>
  </si>
  <si>
    <t>1,3530</t>
  </si>
  <si>
    <t>0,0290</t>
  </si>
  <si>
    <t>0,4018</t>
  </si>
  <si>
    <t>1,3357</t>
  </si>
  <si>
    <t>1,7285</t>
  </si>
  <si>
    <t>0,6285</t>
  </si>
  <si>
    <t>AÇO CA-50 10,0 MM (3/8")</t>
  </si>
  <si>
    <t>8,2107</t>
  </si>
  <si>
    <t>AÇO CA-50 12,5 MM (1/2")</t>
  </si>
  <si>
    <t>6,7965</t>
  </si>
  <si>
    <t>0,2970</t>
  </si>
  <si>
    <t>9,6166</t>
  </si>
  <si>
    <t>PINO DE ACO COM FURO, HASTE = 27 MM (ACAO DIRETA)</t>
  </si>
  <si>
    <t>CENTO</t>
  </si>
  <si>
    <t>0,0071</t>
  </si>
  <si>
    <t>ARGAMASSA TRAÇO 1:2:8 (EM VOLUME DE CIMENTO, CAL E AREIA MÉDIA ÚMIDA) PARA EMBOÇO/MASSA ÚNICA/ASSENTAMENTO DE ALVENARIA DE VEDAÇÃO, PREPARO MECÂNICO COM BETONEIRA 400 L. AF_08/2019</t>
  </si>
  <si>
    <t>0,0091</t>
  </si>
  <si>
    <t>CONCRETO MAGRO PARA LASTRO, TRAÇO 1:4,5:4,5 (EM MASSA SECA DE CIMENTO/ AREIA MÉDIA/ BRITA 1) - PREPARO MECÂNICO COM BETONEIRA 600 L. AF_05/2021</t>
  </si>
  <si>
    <t>0,0041</t>
  </si>
  <si>
    <t>0,1453</t>
  </si>
  <si>
    <t>0,0139</t>
  </si>
  <si>
    <t>1,5758</t>
  </si>
  <si>
    <t>0,3866</t>
  </si>
  <si>
    <t>COT 496_SEE</t>
  </si>
  <si>
    <t>2,1900</t>
  </si>
  <si>
    <t>0,5100</t>
  </si>
  <si>
    <t>0,6500</t>
  </si>
  <si>
    <t>0,0700</t>
  </si>
  <si>
    <t>0,0655</t>
  </si>
  <si>
    <t>0,5800</t>
  </si>
  <si>
    <t>COT 526_SEE</t>
  </si>
  <si>
    <t>0,7400</t>
  </si>
  <si>
    <r>
      <rPr>
        <b/>
        <sz val="9"/>
        <rFont val="Calibri"/>
        <family val="2"/>
        <scheme val="minor"/>
      </rPr>
      <t>ARMAÇÃO EM TELA DE AÇO SOLDADA NERVURADA Q-92, AÇO-60, 4,2 mm, MALHA
15x15 CM (GOINFRA + SINAPI)</t>
    </r>
  </si>
  <si>
    <r>
      <rPr>
        <sz val="9"/>
        <rFont val="Calibri"/>
        <family val="2"/>
        <scheme val="minor"/>
      </rPr>
      <t>PERFIL U DE ABAS IGUAIS, EM ALUMINIO, 1/2" (1,27 X 1,27 CM), PARA PORTA OU
JANELA DE CORRER</t>
    </r>
  </si>
  <si>
    <r>
      <rPr>
        <sz val="9"/>
        <rFont val="Calibri"/>
        <family val="2"/>
        <scheme val="minor"/>
      </rPr>
      <t>PLACA DE SINALIZACAO DE SEGURANCA CONTRA INCENDIO, FOTOLUMINESCENTE, QUADRADA, *20 X 20* CM, EM PVC *2* MM ANTI-CHAMAS (SIMBOLOS, CORES E
PICTOGRAMAS CONFORME NBR 16820)</t>
    </r>
  </si>
  <si>
    <r>
      <rPr>
        <b/>
        <sz val="9"/>
        <rFont val="Calibri"/>
        <family val="2"/>
        <scheme val="minor"/>
      </rPr>
      <t>MURETA P/ QUAD. POLIESP. ALV. DE TIJ. FURADO - 1/2 VEZ - C/ CHP. E PEDRISCO -
H=0,80 M (GOINFRA)</t>
    </r>
  </si>
  <si>
    <r>
      <rPr>
        <b/>
        <sz val="9"/>
        <rFont val="Calibri"/>
        <family val="2"/>
        <scheme val="minor"/>
      </rPr>
      <t>PRESILHA DE LATÃO, L=20MM, PARA FIXAÇÃO DE CABOS DE COBRE, FURO D=5MM, PARA CABOS 16MM² A 25MM², REF:TEL-743 OU SIMILAR (SPDA) -
FORNECIMENTO E INSTALAÇÃO (GOINFRA + ORSE)</t>
    </r>
  </si>
  <si>
    <r>
      <rPr>
        <b/>
        <sz val="9"/>
        <rFont val="Calibri"/>
        <family val="2"/>
        <scheme val="minor"/>
      </rPr>
      <t>HASTE ROSQUEADA(TIRANTE) 3/8" - FORNECIMENTO E INSTALAÇÃO (GOINFRA +
ORSE)</t>
    </r>
  </si>
  <si>
    <r>
      <rPr>
        <b/>
        <sz val="9"/>
        <rFont val="Calibri"/>
        <family val="2"/>
        <scheme val="minor"/>
      </rPr>
      <t>CABO COAXIAL RG6 95% DE MALHA PARA TV - FORNECIMENTO E INSTALAÇÃO
(GOINFRA + SINAPI)</t>
    </r>
  </si>
  <si>
    <r>
      <rPr>
        <b/>
        <sz val="9"/>
        <rFont val="Calibri"/>
        <family val="2"/>
        <scheme val="minor"/>
      </rPr>
      <t>DEMOLIÇÃO DAS INSTALAÇÕES HIDROSANITÁRIAS E AFINS C/ TRANSP. ATÉ CB.
E CARGA (GOINFRA)</t>
    </r>
  </si>
  <si>
    <r>
      <rPr>
        <b/>
        <sz val="9"/>
        <rFont val="Calibri"/>
        <family val="2"/>
        <scheme val="minor"/>
      </rPr>
      <t>FITA EM AÇO INOX PARA CINTAR POSTE 19MM COM FECHO (GOINFRA + SINAPI
+ ORSE)</t>
    </r>
  </si>
  <si>
    <r>
      <rPr>
        <b/>
        <sz val="9"/>
        <rFont val="Calibri"/>
        <family val="2"/>
        <scheme val="minor"/>
      </rPr>
      <t>GUARDA-CORPO COM CORRIMÃO - INCLUSO PINTURA - PADRÃO SEDUC
(GOINFRA)</t>
    </r>
  </si>
  <si>
    <r>
      <rPr>
        <b/>
        <sz val="9"/>
        <rFont val="Calibri"/>
        <family val="2"/>
        <scheme val="minor"/>
      </rPr>
      <t>ISOLADOR PILAR COM CORPO POLIMÉRICO E CABEÇA DE PORCELANA - 15 Kv
(GOINFRA + COT)</t>
    </r>
  </si>
  <si>
    <r>
      <rPr>
        <b/>
        <sz val="9"/>
        <rFont val="Calibri"/>
        <family val="2"/>
        <scheme val="minor"/>
      </rPr>
      <t>ESPELHO CRISTAL, ESPESSURA 4M, COM PARAFUSOS DE FIXAÇÃO, SEM
MOLDURA (SINAPI)</t>
    </r>
  </si>
  <si>
    <r>
      <rPr>
        <sz val="9"/>
        <rFont val="Calibri"/>
        <family val="2"/>
        <scheme val="minor"/>
      </rPr>
      <t>PARAFUSO FRANCES M16 EM ACO GALVANIZADO, COMPRIMENTO = 45 MM,
DIAMETRO = 16 MM, CABECA ABAULADA</t>
    </r>
  </si>
  <si>
    <r>
      <rPr>
        <b/>
        <sz val="9"/>
        <rFont val="Calibri"/>
        <family val="2"/>
        <scheme val="minor"/>
      </rPr>
      <t>TOALHEIRO PLÁSTICO TIPO DISPENSER PARA PAPEL TOALHA INTERFOLHADO
(GOINFRA + SINAPI)</t>
    </r>
  </si>
  <si>
    <r>
      <rPr>
        <b/>
        <sz val="9"/>
        <rFont val="Calibri"/>
        <family val="2"/>
        <scheme val="minor"/>
      </rPr>
      <t>REGULADOR DE 1º ESTÁGIO 60KG/H MODELO AP-40 COM MANÔMETRO
(GOINFRA + ORSE)</t>
    </r>
  </si>
  <si>
    <r>
      <rPr>
        <sz val="9"/>
        <rFont val="Calibri"/>
        <family val="2"/>
        <scheme val="minor"/>
      </rPr>
      <t>(07975/ORSE) Regulador de 1º estágio dotado de O.P.S.O. (shut-off) PE 400kpa (AP-40 com
manômetro)</t>
    </r>
  </si>
  <si>
    <r>
      <rPr>
        <b/>
        <sz val="9"/>
        <rFont val="Calibri"/>
        <family val="2"/>
        <scheme val="minor"/>
      </rPr>
      <t>PLACA DE SINALIZAÇÃO EM PVC COD 01 - (300X300) PROIBIDO FUMAR (GOINFRA
+ SINAPI)</t>
    </r>
  </si>
  <si>
    <r>
      <rPr>
        <b/>
        <sz val="9"/>
        <rFont val="Calibri"/>
        <family val="2"/>
        <scheme val="minor"/>
      </rPr>
      <t>PLACA DE SINALIZAÇÃO EM PVC COD 06 - (300X300) PERIGO INFLAMÁVEL
(GOINFRA + SINAPI)</t>
    </r>
  </si>
  <si>
    <r>
      <rPr>
        <sz val="9"/>
        <rFont val="Calibri"/>
        <family val="2"/>
        <scheme val="minor"/>
      </rPr>
      <t>FITA ADESIVA ANTICORROSIVA DE PVC FLEXIVEL, COR PRETA, PARA PROTECAO
TUBULACAO, 50 MM X 30 M (L X C), E= *0,25* MM</t>
    </r>
  </si>
  <si>
    <r>
      <rPr>
        <b/>
        <sz val="9"/>
        <rFont val="Calibri"/>
        <family val="2"/>
        <scheme val="minor"/>
      </rPr>
      <t>MURO DE ALVENARIA TIJOLO FURADO 1/2 VEZ ( H=2,50M) COM FUNDAÇÃO - SEM
REVESTIMENTOS (PADRÃO GOINFRA) - (GOINFRA)</t>
    </r>
  </si>
  <si>
    <r>
      <rPr>
        <b/>
        <sz val="9"/>
        <rFont val="Calibri"/>
        <family val="2"/>
        <scheme val="minor"/>
      </rPr>
      <t>TELA MOSQUITEIRA EM POLIETILENO COM ESTRUTURA DE ALUMÍNIO -
FORNECIMENTO E INSTALAÇÃO (GOINFRA + SINAPI)</t>
    </r>
  </si>
  <si>
    <r>
      <rPr>
        <sz val="9"/>
        <rFont val="Calibri"/>
        <family val="2"/>
        <scheme val="minor"/>
      </rPr>
      <t>TELA FACHADEIRA EM POLIETILENO, ROLO DE 3 X 100 M (L X C), COR BRANCA, SEM
LOGOMARCA - PARA PROTECAO DE OBRAS</t>
    </r>
  </si>
  <si>
    <r>
      <rPr>
        <sz val="9"/>
        <rFont val="Calibri"/>
        <family val="2"/>
        <scheme val="minor"/>
      </rPr>
      <t>GUARNICAO / MOLDURA / ARREMATE DE ACABAMENTO PARA ESQUADRIA, EM ALUMINIO PERFIL 25, ACABAMENTO ANODIZADO BRANCO OU BRILHANTE, PARA 1
FACE</t>
    </r>
  </si>
  <si>
    <r>
      <rPr>
        <b/>
        <sz val="9"/>
        <rFont val="Calibri"/>
        <family val="2"/>
        <scheme val="minor"/>
      </rPr>
      <t>TE DE REDUCAO DE FERRO GALVANIZADO, COM ROSCA BSP, DE 3/4" X 1/2"
(GOINFRA + SINAPI)</t>
    </r>
  </si>
  <si>
    <r>
      <rPr>
        <b/>
        <sz val="9"/>
        <rFont val="Calibri"/>
        <family val="2"/>
        <scheme val="minor"/>
      </rPr>
      <t>BUCHA DE REDUCAO DE FERRO GALVANIZADO, COM ROSCA BSP, DE 1/2" X 1/4"
(GOINFRA + SINAPI)</t>
    </r>
  </si>
  <si>
    <r>
      <rPr>
        <b/>
        <sz val="9"/>
        <rFont val="Calibri"/>
        <family val="2"/>
        <scheme val="minor"/>
      </rPr>
      <t>PLACA DE SINALIZAÇÃO EM PVC COD 17 - (316X158) MENSAGEM "SAÍDA"
(GOINFRA + SINAPI)</t>
    </r>
  </si>
  <si>
    <r>
      <rPr>
        <b/>
        <sz val="9"/>
        <rFont val="Calibri"/>
        <family val="2"/>
        <scheme val="minor"/>
      </rPr>
      <t>DUCHA HIGIENICA PLASTICA COM REGISTRO METALICO 1/2 " (GOINFRA +
SINAPI)</t>
    </r>
  </si>
  <si>
    <r>
      <rPr>
        <b/>
        <sz val="9"/>
        <rFont val="Calibri"/>
        <family val="2"/>
        <scheme val="minor"/>
      </rPr>
      <t>PLACAS EM BRAILE PARA IDENTIFICAÇÃO DE PORTAS/NOMEAR AMBIENTES -
FORNECIMENTO E INSTALAÇÃO (GOINFRA + ORSE)</t>
    </r>
  </si>
  <si>
    <r>
      <rPr>
        <sz val="9"/>
        <rFont val="Calibri"/>
        <family val="2"/>
        <scheme val="minor"/>
      </rPr>
      <t>(13294/ORSE) Placa indicativa em acrílico e=2mm, em braille, com esferas em inox e texto em alto
rêlevo, dim.: 8 x 28 cm, fornecimento e instalação</t>
    </r>
  </si>
  <si>
    <r>
      <rPr>
        <b/>
        <sz val="9"/>
        <rFont val="Calibri"/>
        <family val="2"/>
        <scheme val="minor"/>
      </rPr>
      <t>MAPA TÁTIL EM CHAPA DE ACRÍLICO 70X50 CM - FORNECIMENTO E
INSTALAÇÃO (GOINFRA + ORSE)</t>
    </r>
  </si>
  <si>
    <r>
      <rPr>
        <sz val="9"/>
        <rFont val="Calibri"/>
        <family val="2"/>
        <scheme val="minor"/>
      </rPr>
      <t>(P.13.000.042289/CPOS) Botoeira comando liga-desliga sem sinalizador, ref. 3SB06 01-7BG
Siemens ou equivalente</t>
    </r>
  </si>
  <si>
    <r>
      <rPr>
        <b/>
        <sz val="9"/>
        <rFont val="Calibri"/>
        <family val="2"/>
        <scheme val="minor"/>
      </rPr>
      <t>PLACA DE COMUNICAÇÃO VISUAL SEC XXI, MODELO P - PLACA DE PAREDE, TAMANHO 0,30 X 0,40 M, CHAPA DOBRADA #18, PINTADA E ADESIVADA -
FORNECIMENTO E INSTALAÇÃO (GOINFRA + ORSE)</t>
    </r>
  </si>
  <si>
    <r>
      <rPr>
        <sz val="9"/>
        <rFont val="Calibri"/>
        <family val="2"/>
        <scheme val="minor"/>
      </rPr>
      <t>COMPRESSOR DE 1,5HP-70L-140LB COM PISTOLA DE RESERVATÓRIO SUPERIOR E MANGUEIRA (MANUTENÇÃO E DEPRECIAÇÃO DO EQUIPAMENTO) - PREÇO DO
EQUIPAMENTO NOVO DIVIDIDO POR 1.000</t>
    </r>
  </si>
  <si>
    <r>
      <rPr>
        <b/>
        <sz val="9"/>
        <rFont val="Calibri"/>
        <family val="2"/>
        <scheme val="minor"/>
      </rPr>
      <t>LAJE PRÉ-FABRICADA TRELIÇADA PARA COBERTURA, H=12CM, ENCHIMENTO EM EPS, INCLUSIVE ESCORAMENTO EM MADEIRA ROLIÇA E CAPEAMENTO COM CONCRETO USINADO 25 MPA - FORNECIMENTO E INSTALAÇÃO. (GOINFRA +
ORSE)</t>
    </r>
  </si>
  <si>
    <r>
      <rPr>
        <sz val="9"/>
        <rFont val="Calibri"/>
        <family val="2"/>
        <scheme val="minor"/>
      </rPr>
      <t>VIBRADOR 2 HP COM MANGOTE 32MM E MANGUEIRA DE 5M ( MANUTENÇÃO E DEPRECIAÇÃO DO EQUIPAMENTO) - PREÇO DO EQUIPAMENTO NOVO DIVIDIDO POR
1.000</t>
    </r>
  </si>
  <si>
    <r>
      <rPr>
        <b/>
        <sz val="9"/>
        <rFont val="Calibri"/>
        <family val="2"/>
        <scheme val="minor"/>
      </rPr>
      <t>TAMPA DE FERRO FUNDIDO 300MM PARA CAIXA DE INSPEÇÃO DE
ATERRAMENTO  (GOINFRA + SINAPI)</t>
    </r>
  </si>
  <si>
    <r>
      <rPr>
        <b/>
        <sz val="9"/>
        <rFont val="Calibri"/>
        <family val="2"/>
        <scheme val="minor"/>
      </rPr>
      <t>MOLA AEREA FECHA PORTA, PARA PORTAS COM LARGURA ATE 95 CM
(GOINFRA + SINAPI)</t>
    </r>
  </si>
  <si>
    <r>
      <rPr>
        <b/>
        <sz val="9"/>
        <rFont val="Calibri"/>
        <family val="2"/>
        <scheme val="minor"/>
      </rPr>
      <t>QUADRO ESCOLAR MISTO 4,20x1,25M - FÓRMICA BRANCA BRILHANTE
(3,08x1,25M) E FELTRO VERDE COM FUNDO EM CORTIÇA 6MM (1,05x1,25M) (GOINFRA + SINAPI)</t>
    </r>
  </si>
  <si>
    <r>
      <rPr>
        <sz val="9"/>
        <rFont val="Calibri"/>
        <family val="2"/>
        <scheme val="minor"/>
      </rPr>
      <t>COMPENSADO 10 MM MOVELEIRO COLA BRANCA 2,20X1,60 M - VIROLINHA OU
EQUIVALENTE</t>
    </r>
  </si>
  <si>
    <r>
      <rPr>
        <b/>
        <sz val="9"/>
        <rFont val="Calibri"/>
        <family val="2"/>
        <scheme val="minor"/>
      </rPr>
      <t>RALO LINEAR REFORÇADO - 6X90 SECA EM AÇO INOX C/ GRELHA E CANALETA
EM ALUMÍNIO (GOINFRA + COT)</t>
    </r>
  </si>
  <si>
    <r>
      <rPr>
        <sz val="9"/>
        <rFont val="Calibri"/>
        <family val="2"/>
        <scheme val="minor"/>
      </rPr>
      <t>RALO LINEAR REFORÇADO - 6X90 SECA EM AÇO INOX C/ GRELHA E CANALETA EM
ALUMÍNIO</t>
    </r>
  </si>
  <si>
    <r>
      <rPr>
        <b/>
        <sz val="9"/>
        <rFont val="Calibri"/>
        <family val="2"/>
        <scheme val="minor"/>
      </rPr>
      <t>RÉGUA DE TOMADA P/ RACK - FORNECIMENTO E INSTALAÇÃO - (GOINFRA +
ORSE)</t>
    </r>
  </si>
  <si>
    <r>
      <rPr>
        <b/>
        <sz val="9"/>
        <rFont val="Calibri"/>
        <family val="2"/>
        <scheme val="minor"/>
      </rPr>
      <t>SINALIZADOR/SIRENE AUDIOVISUAL COM 01 ACIONADOR/BOTOEIRA -
FORNECIMENTO E INSTALAÇÃO (GOINFRA + CPOS)</t>
    </r>
  </si>
  <si>
    <r>
      <rPr>
        <sz val="9"/>
        <rFont val="Calibri"/>
        <family val="2"/>
        <scheme val="minor"/>
      </rPr>
      <t>PARAFUSO AUTO-ATARRAXANTE, CABEÇA CHATA, FENDA SIMPLES, 1/4' (6,35MM) X
25MM</t>
    </r>
  </si>
  <si>
    <r>
      <rPr>
        <b/>
        <sz val="9"/>
        <rFont val="Calibri"/>
        <family val="2"/>
        <scheme val="minor"/>
      </rPr>
      <t>MURO ARRIMO EM BLOCO DE CONCRETO, SEM REVESTIMENTO (COM ALTURA
ATÉ 2,60M) - INCLUSO FUNDAÇÃO (GOINFRA+SINAPI)</t>
    </r>
  </si>
  <si>
    <r>
      <rPr>
        <sz val="9"/>
        <rFont val="Calibri"/>
        <family val="2"/>
        <scheme val="minor"/>
      </rPr>
      <t>TELA DE ACO SOLDADA GALVANIZADA/ZINCADA PARA ALVENARIA, FIO  D = *1,20 A
1,70* MM, MALHA 15 X 15 MM, (C X L) *50 X 17,5* CM</t>
    </r>
  </si>
  <si>
    <r>
      <rPr>
        <sz val="9"/>
        <rFont val="Calibri"/>
        <family val="2"/>
        <scheme val="minor"/>
      </rPr>
      <t>BLOCO DE VEDACAO DE CONCRETO APARENTE 19 X 19 X 39 CM  (CLASSE C - NBR
6136)</t>
    </r>
  </si>
  <si>
    <r>
      <rPr>
        <b/>
        <sz val="9"/>
        <rFont val="Calibri"/>
        <family val="2"/>
        <scheme val="minor"/>
      </rPr>
      <t>LUMINÁRIA DE SOBREPOR COM ALETAS 2 X 16/18/20 W - FORNECIMENTO E
INSTALAÇÃO (GOINFRA + ORSE)</t>
    </r>
  </si>
  <si>
    <r>
      <rPr>
        <sz val="9"/>
        <rFont val="Calibri"/>
        <family val="2"/>
        <scheme val="minor"/>
      </rPr>
      <t>(07294/ORSE) LUMINÁRIA DE SOBREPOR COM ALETAS 2 X 16/18/20 W, REF: A01,
ABALUX OU SIMILAR</t>
    </r>
  </si>
  <si>
    <r>
      <rPr>
        <b/>
        <sz val="9"/>
        <rFont val="Calibri"/>
        <family val="2"/>
        <scheme val="minor"/>
      </rPr>
      <t>LAJE PRÉ-FABRICADA TRELIÇADA PARA COBERTURA, H=14CM, ENCHIMENTO
EM EPS, INCLUSIVE ESCORAMENTO EM MADEIRA ROLIÇA E CAPEAMENTO COM CONCRETO USINADO 25 MPA - FORNECIMENTO E INSTALAÇÃO. (GOINFRA + ORSE)</t>
    </r>
  </si>
  <si>
    <r>
      <rPr>
        <sz val="9"/>
        <rFont val="Calibri"/>
        <family val="2"/>
        <scheme val="minor"/>
      </rPr>
      <t>(01286/ORSE) Laje pré-fabricada treliçada para piso ou cobertura, h=12cm, el. enchimento em bloco
EPS, h=8cm</t>
    </r>
  </si>
  <si>
    <r>
      <rPr>
        <b/>
        <sz val="9"/>
        <rFont val="Calibri"/>
        <family val="2"/>
        <scheme val="minor"/>
      </rPr>
      <t>LAJE PRÉ-FABRICADA TRELIÇADA PARA COBERTURA, H=16CM, ENCHIMENTO EM EPS, INCLUSIVE ESCORAMENTO EM MADEIRA ROLIÇA E CAPEAMENTO COM CONCRETO USINADO 25 MPA - FORNECIMENTO E INSTALAÇÃO. (GOINFRA +
ORSE)</t>
    </r>
  </si>
  <si>
    <r>
      <rPr>
        <sz val="9"/>
        <rFont val="Calibri"/>
        <family val="2"/>
        <scheme val="minor"/>
      </rPr>
      <t>(07534/ORSE) Laje pré-fabricada treliçada para piso ou cobertura, h=16cm, el. enchimento em bloco
EPS, h=12cm</t>
    </r>
  </si>
  <si>
    <t>TELA DE ACO SOLDADA NERVURADA, CA-60, Q-92, (1,48 KG/M2), DIAMETRO DO FIO = 4,2 MM, LARGURA = 2,45 X 60 M DE COMPRIMENTO, ESPACAMENTO DA MALHA = 15  X 15 CM</t>
  </si>
  <si>
    <t/>
  </si>
  <si>
    <t>COMPOSIÇÕES DE PREÇOS UNITÁRIOS</t>
  </si>
  <si>
    <t>DETALHAMENTO DA COMPOSIÇÃO DE BDI</t>
  </si>
  <si>
    <t>COMPOSIÇÃO BDI PARA OBRAS CIVIS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</si>
  <si>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</si>
  <si>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</si>
  <si>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</si>
  <si>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</si>
  <si>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</si>
  <si>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</si>
  <si>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</si>
  <si>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</si>
  <si>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</si>
  <si>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</si>
  <si>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</si>
  <si>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</si>
  <si>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</si>
  <si>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AGETOP em dezembro de 2018. (Foi utilizado para o cálculo a média da Taxa SELIC no período de 11/2017 a 10/2018)</t>
  </si>
  <si>
    <t>(7) Valores definidos pela AGETOP a partir dos limites no Acórdão nº 2.622/2013 - TCU – Plenário. Valores médios.</t>
  </si>
  <si>
    <t>Observação da AGETOP: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AGETOP,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</si>
  <si>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</si>
  <si>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r>
      <rPr>
        <b/>
        <sz val="9"/>
        <rFont val="Calibri"/>
        <family val="2"/>
        <scheme val="minor"/>
      </rPr>
      <t xml:space="preserve">(*) </t>
    </r>
    <r>
      <rPr>
        <sz val="9"/>
        <rFont val="Calibri"/>
        <family val="2"/>
        <scheme val="minor"/>
      </rPr>
      <t>A fórmula para estipulação da taxa de BDI estimado adotado é a mesma que foi aplicada para a obtenção das tabelas contidas no Acórdão n. 2.622/2013 – TCUPlenário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</si>
</sst>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0"/>
    <numFmt numFmtId="165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charset val="204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9BE8F"/>
      </patternFill>
    </fill>
    <fill>
      <patternFill patternType="solid">
        <fgColor rgb="FFE16B09"/>
      </patternFill>
    </fill>
    <fill>
      <patternFill patternType="solid">
        <fgColor rgb="FFFBD4B4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CE9D9"/>
      </patternFill>
    </fill>
    <fill>
      <patternFill patternType="solid">
        <fgColor rgb="FF9999FF"/>
      </patternFill>
    </fill>
    <fill>
      <patternFill patternType="solid">
        <fgColor rgb="FF94B3D6"/>
      </patternFill>
    </fill>
    <fill>
      <patternFill patternType="solid">
        <fgColor rgb="FF00AFEF"/>
      </patternFill>
    </fill>
    <fill>
      <patternFill patternType="solid">
        <fgColor rgb="FFDCE6F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9BF8E"/>
      </patternFill>
    </fill>
    <fill>
      <patternFill patternType="solid">
        <fgColor rgb="FFFDE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  <xf numFmtId="0" fontId="6" fillId="0" borderId="0"/>
  </cellStyleXfs>
  <cellXfs count="434">
    <xf numFmtId="0" fontId="0" fillId="0" borderId="0" xfId="0"/>
    <xf numFmtId="0" fontId="4" fillId="0" borderId="0" xfId="2" applyFont="1"/>
    <xf numFmtId="0" fontId="4" fillId="0" borderId="5" xfId="2" applyFont="1" applyBorder="1" applyAlignment="1">
      <alignment horizontal="center" vertical="top"/>
    </xf>
    <xf numFmtId="0" fontId="4" fillId="0" borderId="5" xfId="2" applyFont="1" applyBorder="1" applyAlignment="1">
      <alignment horizontal="left" vertical="top"/>
    </xf>
    <xf numFmtId="0" fontId="5" fillId="2" borderId="5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0" borderId="5" xfId="2" applyNumberFormat="1" applyFont="1" applyBorder="1" applyAlignment="1">
      <alignment horizontal="right" vertical="top"/>
    </xf>
    <xf numFmtId="43" fontId="4" fillId="0" borderId="5" xfId="2" applyNumberFormat="1" applyFont="1" applyBorder="1" applyAlignment="1">
      <alignment horizontal="right" vertical="top" wrapText="1"/>
    </xf>
    <xf numFmtId="0" fontId="4" fillId="0" borderId="14" xfId="2" applyFont="1" applyBorder="1"/>
    <xf numFmtId="0" fontId="4" fillId="0" borderId="15" xfId="2" applyFont="1" applyBorder="1"/>
    <xf numFmtId="0" fontId="4" fillId="0" borderId="16" xfId="2" applyFont="1" applyBorder="1"/>
    <xf numFmtId="0" fontId="4" fillId="0" borderId="0" xfId="2" applyFont="1" applyAlignment="1">
      <alignment horizontal="right"/>
    </xf>
    <xf numFmtId="0" fontId="5" fillId="0" borderId="17" xfId="2" applyFont="1" applyBorder="1"/>
    <xf numFmtId="0" fontId="4" fillId="0" borderId="0" xfId="2" applyFont="1" applyBorder="1"/>
    <xf numFmtId="0" fontId="5" fillId="0" borderId="18" xfId="2" applyFont="1" applyBorder="1"/>
    <xf numFmtId="0" fontId="4" fillId="0" borderId="18" xfId="2" applyFont="1" applyBorder="1"/>
    <xf numFmtId="0" fontId="4" fillId="0" borderId="19" xfId="4" applyFont="1" applyFill="1" applyBorder="1" applyAlignment="1">
      <alignment horizontal="left" vertical="top"/>
    </xf>
    <xf numFmtId="0" fontId="4" fillId="0" borderId="20" xfId="2" applyFont="1" applyBorder="1"/>
    <xf numFmtId="0" fontId="4" fillId="0" borderId="21" xfId="2" applyFont="1" applyBorder="1"/>
    <xf numFmtId="0" fontId="4" fillId="0" borderId="19" xfId="2" quotePrefix="1" applyFont="1" applyBorder="1" applyAlignment="1">
      <alignment horizontal="left"/>
    </xf>
    <xf numFmtId="0" fontId="5" fillId="0" borderId="22" xfId="2" applyFont="1" applyBorder="1"/>
    <xf numFmtId="0" fontId="4" fillId="0" borderId="23" xfId="2" applyFont="1" applyBorder="1"/>
    <xf numFmtId="0" fontId="5" fillId="0" borderId="24" xfId="2" applyFont="1" applyBorder="1"/>
    <xf numFmtId="0" fontId="4" fillId="0" borderId="24" xfId="2" applyFont="1" applyBorder="1"/>
    <xf numFmtId="0" fontId="4" fillId="0" borderId="19" xfId="2" applyFont="1" applyBorder="1"/>
    <xf numFmtId="0" fontId="5" fillId="0" borderId="23" xfId="2" applyFont="1" applyBorder="1"/>
    <xf numFmtId="14" fontId="4" fillId="0" borderId="19" xfId="2" applyNumberFormat="1" applyFont="1" applyBorder="1" applyAlignment="1">
      <alignment horizontal="left"/>
    </xf>
    <xf numFmtId="14" fontId="4" fillId="0" borderId="21" xfId="2" applyNumberFormat="1" applyFont="1" applyBorder="1" applyAlignment="1">
      <alignment horizontal="left"/>
    </xf>
    <xf numFmtId="2" fontId="4" fillId="0" borderId="20" xfId="2" applyNumberFormat="1" applyFont="1" applyBorder="1" applyAlignment="1">
      <alignment horizontal="left"/>
    </xf>
    <xf numFmtId="0" fontId="5" fillId="0" borderId="5" xfId="2" applyFont="1" applyBorder="1" applyAlignment="1">
      <alignment horizontal="left" vertical="top"/>
    </xf>
    <xf numFmtId="43" fontId="5" fillId="0" borderId="5" xfId="2" applyNumberFormat="1" applyFont="1" applyBorder="1" applyAlignment="1">
      <alignment horizontal="right" vertical="top" wrapText="1"/>
    </xf>
    <xf numFmtId="0" fontId="5" fillId="0" borderId="5" xfId="2" applyNumberFormat="1" applyFont="1" applyBorder="1" applyAlignment="1">
      <alignment horizontal="right" vertical="top"/>
    </xf>
    <xf numFmtId="0" fontId="5" fillId="0" borderId="0" xfId="2" applyFont="1"/>
    <xf numFmtId="10" fontId="4" fillId="0" borderId="5" xfId="1" applyNumberFormat="1" applyFont="1" applyBorder="1" applyAlignment="1">
      <alignment horizontal="right" vertical="top"/>
    </xf>
    <xf numFmtId="10" fontId="5" fillId="0" borderId="5" xfId="2" applyNumberFormat="1" applyFont="1" applyBorder="1" applyAlignment="1">
      <alignment horizontal="right"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left" wrapText="1"/>
    </xf>
    <xf numFmtId="0" fontId="8" fillId="0" borderId="5" xfId="3" applyFont="1" applyFill="1" applyBorder="1" applyAlignment="1">
      <alignment horizontal="center" vertical="top" wrapText="1"/>
    </xf>
    <xf numFmtId="0" fontId="9" fillId="0" borderId="5" xfId="3" applyFont="1" applyFill="1" applyBorder="1" applyAlignment="1">
      <alignment horizontal="left" vertical="top" wrapText="1"/>
    </xf>
    <xf numFmtId="1" fontId="4" fillId="6" borderId="5" xfId="3" applyNumberFormat="1" applyFont="1" applyFill="1" applyBorder="1" applyAlignment="1">
      <alignment horizontal="center" vertical="top" shrinkToFit="1"/>
    </xf>
    <xf numFmtId="0" fontId="9" fillId="0" borderId="5" xfId="3" applyFont="1" applyFill="1" applyBorder="1" applyAlignment="1">
      <alignment horizontal="center" vertical="top" wrapText="1"/>
    </xf>
    <xf numFmtId="0" fontId="9" fillId="6" borderId="5" xfId="3" applyFont="1" applyFill="1" applyBorder="1" applyAlignment="1">
      <alignment horizontal="center" vertical="top" wrapText="1"/>
    </xf>
    <xf numFmtId="1" fontId="4" fillId="6" borderId="5" xfId="3" applyNumberFormat="1" applyFont="1" applyFill="1" applyBorder="1" applyAlignment="1">
      <alignment horizontal="center" vertical="center" shrinkToFit="1"/>
    </xf>
    <xf numFmtId="0" fontId="9" fillId="0" borderId="5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top" wrapText="1"/>
    </xf>
    <xf numFmtId="0" fontId="4" fillId="0" borderId="11" xfId="3" applyFont="1" applyFill="1" applyBorder="1" applyAlignment="1">
      <alignment vertical="top" wrapText="1"/>
    </xf>
    <xf numFmtId="0" fontId="8" fillId="0" borderId="7" xfId="3" applyFont="1" applyFill="1" applyBorder="1" applyAlignment="1">
      <alignment horizontal="right" vertical="top" wrapText="1"/>
    </xf>
    <xf numFmtId="0" fontId="8" fillId="0" borderId="4" xfId="3" applyFont="1" applyFill="1" applyBorder="1" applyAlignment="1">
      <alignment horizontal="right" vertical="top" wrapText="1"/>
    </xf>
    <xf numFmtId="0" fontId="8" fillId="0" borderId="8" xfId="3" applyFont="1" applyFill="1" applyBorder="1" applyAlignment="1">
      <alignment horizontal="right" vertical="top" wrapText="1"/>
    </xf>
    <xf numFmtId="0" fontId="4" fillId="0" borderId="13" xfId="3" applyFont="1" applyFill="1" applyBorder="1" applyAlignment="1">
      <alignment horizontal="left" vertical="top" wrapText="1"/>
    </xf>
    <xf numFmtId="0" fontId="8" fillId="0" borderId="7" xfId="3" applyFont="1" applyFill="1" applyBorder="1" applyAlignment="1">
      <alignment horizontal="left" vertical="top" wrapText="1" indent="7"/>
    </xf>
    <xf numFmtId="0" fontId="8" fillId="0" borderId="4" xfId="3" applyFont="1" applyFill="1" applyBorder="1" applyAlignment="1">
      <alignment horizontal="left" vertical="top" wrapText="1" indent="7"/>
    </xf>
    <xf numFmtId="0" fontId="8" fillId="0" borderId="8" xfId="3" applyFont="1" applyFill="1" applyBorder="1" applyAlignment="1">
      <alignment horizontal="left" vertical="top" wrapText="1" indent="7"/>
    </xf>
    <xf numFmtId="0" fontId="8" fillId="2" borderId="7" xfId="3" applyFont="1" applyFill="1" applyBorder="1" applyAlignment="1">
      <alignment horizontal="left" vertical="top" wrapText="1" indent="7"/>
    </xf>
    <xf numFmtId="0" fontId="8" fillId="2" borderId="4" xfId="3" applyFont="1" applyFill="1" applyBorder="1" applyAlignment="1">
      <alignment horizontal="left" vertical="top" wrapText="1" indent="7"/>
    </xf>
    <xf numFmtId="0" fontId="8" fillId="2" borderId="8" xfId="3" applyFont="1" applyFill="1" applyBorder="1" applyAlignment="1">
      <alignment horizontal="left" vertical="top" wrapText="1" indent="7"/>
    </xf>
    <xf numFmtId="0" fontId="4" fillId="0" borderId="0" xfId="3" applyFont="1" applyFill="1" applyBorder="1" applyAlignment="1">
      <alignment horizontal="left" vertical="top" wrapText="1" indent="14"/>
    </xf>
    <xf numFmtId="0" fontId="4" fillId="0" borderId="0" xfId="3" applyFont="1" applyFill="1" applyBorder="1" applyAlignment="1">
      <alignment horizontal="left" vertical="top" wrapText="1" indent="9"/>
    </xf>
    <xf numFmtId="0" fontId="4" fillId="0" borderId="0" xfId="3" quotePrefix="1" applyFont="1" applyFill="1" applyBorder="1" applyAlignment="1">
      <alignment horizontal="left" vertical="top"/>
    </xf>
    <xf numFmtId="0" fontId="8" fillId="0" borderId="5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left" wrapText="1"/>
    </xf>
    <xf numFmtId="0" fontId="4" fillId="0" borderId="5" xfId="3" applyFont="1" applyFill="1" applyBorder="1" applyAlignment="1">
      <alignment horizontal="left" vertical="top" wrapText="1"/>
    </xf>
    <xf numFmtId="4" fontId="8" fillId="2" borderId="5" xfId="3" applyNumberFormat="1" applyFont="1" applyFill="1" applyBorder="1" applyAlignment="1">
      <alignment horizontal="right" vertical="top" wrapText="1"/>
    </xf>
    <xf numFmtId="43" fontId="8" fillId="3" borderId="5" xfId="3" applyNumberFormat="1" applyFont="1" applyFill="1" applyBorder="1" applyAlignment="1">
      <alignment horizontal="right" vertical="top" wrapText="1"/>
    </xf>
    <xf numFmtId="43" fontId="4" fillId="3" borderId="5" xfId="3" applyNumberFormat="1" applyFont="1" applyFill="1" applyBorder="1" applyAlignment="1">
      <alignment horizontal="right" vertical="top" wrapText="1"/>
    </xf>
    <xf numFmtId="43" fontId="4" fillId="2" borderId="5" xfId="3" applyNumberFormat="1" applyFont="1" applyFill="1" applyBorder="1" applyAlignment="1">
      <alignment horizontal="right" vertical="top" wrapText="1"/>
    </xf>
    <xf numFmtId="43" fontId="8" fillId="2" borderId="5" xfId="3" applyNumberFormat="1" applyFont="1" applyFill="1" applyBorder="1" applyAlignment="1">
      <alignment horizontal="right" vertical="top" wrapText="1"/>
    </xf>
    <xf numFmtId="43" fontId="4" fillId="4" borderId="5" xfId="3" applyNumberFormat="1" applyFont="1" applyFill="1" applyBorder="1" applyAlignment="1">
      <alignment horizontal="right" vertical="top" wrapText="1"/>
    </xf>
    <xf numFmtId="43" fontId="10" fillId="4" borderId="5" xfId="3" applyNumberFormat="1" applyFont="1" applyFill="1" applyBorder="1" applyAlignment="1">
      <alignment horizontal="right" vertical="top" wrapText="1"/>
    </xf>
    <xf numFmtId="43" fontId="9" fillId="0" borderId="5" xfId="3" applyNumberFormat="1" applyFont="1" applyFill="1" applyBorder="1" applyAlignment="1">
      <alignment horizontal="right" vertical="top" wrapText="1"/>
    </xf>
    <xf numFmtId="43" fontId="4" fillId="7" borderId="5" xfId="3" applyNumberFormat="1" applyFont="1" applyFill="1" applyBorder="1" applyAlignment="1">
      <alignment horizontal="right" vertical="top" wrapText="1"/>
    </xf>
    <xf numFmtId="43" fontId="11" fillId="7" borderId="5" xfId="3" applyNumberFormat="1" applyFont="1" applyFill="1" applyBorder="1" applyAlignment="1">
      <alignment horizontal="right" vertical="top" wrapText="1"/>
    </xf>
    <xf numFmtId="43" fontId="9" fillId="0" borderId="6" xfId="3" applyNumberFormat="1" applyFont="1" applyFill="1" applyBorder="1" applyAlignment="1">
      <alignment horizontal="right" vertical="top" wrapText="1"/>
    </xf>
    <xf numFmtId="43" fontId="9" fillId="0" borderId="2" xfId="3" applyNumberFormat="1" applyFont="1" applyFill="1" applyBorder="1" applyAlignment="1">
      <alignment horizontal="right" vertical="top" wrapText="1"/>
    </xf>
    <xf numFmtId="43" fontId="9" fillId="0" borderId="1" xfId="3" applyNumberFormat="1" applyFont="1" applyFill="1" applyBorder="1" applyAlignment="1">
      <alignment horizontal="right" vertical="top" wrapText="1"/>
    </xf>
    <xf numFmtId="43" fontId="4" fillId="4" borderId="0" xfId="3" applyNumberFormat="1" applyFont="1" applyFill="1" applyBorder="1" applyAlignment="1">
      <alignment horizontal="right" vertical="top" wrapText="1"/>
    </xf>
    <xf numFmtId="43" fontId="10" fillId="4" borderId="0" xfId="3" applyNumberFormat="1" applyFont="1" applyFill="1" applyBorder="1" applyAlignment="1">
      <alignment horizontal="right" vertical="top" wrapText="1"/>
    </xf>
    <xf numFmtId="43" fontId="4" fillId="2" borderId="0" xfId="3" applyNumberFormat="1" applyFont="1" applyFill="1" applyBorder="1" applyAlignment="1">
      <alignment horizontal="right" vertical="top" wrapText="1"/>
    </xf>
    <xf numFmtId="43" fontId="8" fillId="2" borderId="0" xfId="3" applyNumberFormat="1" applyFont="1" applyFill="1" applyBorder="1" applyAlignment="1">
      <alignment horizontal="right" vertical="top" wrapText="1"/>
    </xf>
    <xf numFmtId="43" fontId="9" fillId="0" borderId="0" xfId="3" applyNumberFormat="1" applyFont="1" applyFill="1" applyBorder="1" applyAlignment="1">
      <alignment horizontal="right" vertical="top" wrapText="1"/>
    </xf>
    <xf numFmtId="43" fontId="4" fillId="0" borderId="5" xfId="3" applyNumberFormat="1" applyFont="1" applyFill="1" applyBorder="1" applyAlignment="1">
      <alignment horizontal="right" vertical="top" wrapText="1"/>
    </xf>
    <xf numFmtId="43" fontId="4" fillId="0" borderId="5" xfId="3" applyNumberFormat="1" applyFont="1" applyFill="1" applyBorder="1" applyAlignment="1">
      <alignment horizontal="right" vertical="top" wrapText="1" indent="1"/>
    </xf>
    <xf numFmtId="43" fontId="9" fillId="0" borderId="9" xfId="3" applyNumberFormat="1" applyFont="1" applyFill="1" applyBorder="1" applyAlignment="1">
      <alignment horizontal="right" vertical="top" wrapText="1"/>
    </xf>
    <xf numFmtId="43" fontId="4" fillId="7" borderId="3" xfId="3" applyNumberFormat="1" applyFont="1" applyFill="1" applyBorder="1" applyAlignment="1">
      <alignment horizontal="right" vertical="top" wrapText="1"/>
    </xf>
    <xf numFmtId="43" fontId="11" fillId="7" borderId="3" xfId="3" applyNumberFormat="1" applyFont="1" applyFill="1" applyBorder="1" applyAlignment="1">
      <alignment horizontal="right" vertical="top" wrapText="1"/>
    </xf>
    <xf numFmtId="43" fontId="4" fillId="4" borderId="2" xfId="3" applyNumberFormat="1" applyFont="1" applyFill="1" applyBorder="1" applyAlignment="1">
      <alignment horizontal="right" vertical="top" wrapText="1"/>
    </xf>
    <xf numFmtId="43" fontId="4" fillId="4" borderId="1" xfId="3" applyNumberFormat="1" applyFont="1" applyFill="1" applyBorder="1" applyAlignment="1">
      <alignment horizontal="right" vertical="top" wrapText="1"/>
    </xf>
    <xf numFmtId="43" fontId="10" fillId="4" borderId="6" xfId="3" applyNumberFormat="1" applyFont="1" applyFill="1" applyBorder="1" applyAlignment="1">
      <alignment horizontal="right" vertical="top" wrapText="1"/>
    </xf>
    <xf numFmtId="43" fontId="10" fillId="4" borderId="2" xfId="3" applyNumberFormat="1" applyFont="1" applyFill="1" applyBorder="1" applyAlignment="1">
      <alignment horizontal="right" vertical="top" wrapText="1"/>
    </xf>
    <xf numFmtId="43" fontId="4" fillId="7" borderId="0" xfId="3" applyNumberFormat="1" applyFont="1" applyFill="1" applyBorder="1" applyAlignment="1">
      <alignment horizontal="right" vertical="top" wrapText="1"/>
    </xf>
    <xf numFmtId="43" fontId="11" fillId="7" borderId="0" xfId="3" applyNumberFormat="1" applyFont="1" applyFill="1" applyBorder="1" applyAlignment="1">
      <alignment horizontal="right" vertical="top" wrapText="1"/>
    </xf>
    <xf numFmtId="43" fontId="9" fillId="0" borderId="3" xfId="3" applyNumberFormat="1" applyFont="1" applyFill="1" applyBorder="1" applyAlignment="1">
      <alignment horizontal="right" vertical="top" wrapText="1"/>
    </xf>
    <xf numFmtId="43" fontId="4" fillId="4" borderId="9" xfId="3" applyNumberFormat="1" applyFont="1" applyFill="1" applyBorder="1" applyAlignment="1">
      <alignment horizontal="right" vertical="top" wrapText="1"/>
    </xf>
    <xf numFmtId="43" fontId="10" fillId="4" borderId="9" xfId="3" applyNumberFormat="1" applyFont="1" applyFill="1" applyBorder="1" applyAlignment="1">
      <alignment horizontal="right" vertical="top" wrapText="1"/>
    </xf>
    <xf numFmtId="43" fontId="8" fillId="3" borderId="0" xfId="3" applyNumberFormat="1" applyFont="1" applyFill="1" applyBorder="1" applyAlignment="1">
      <alignment horizontal="right" vertical="top" wrapText="1"/>
    </xf>
    <xf numFmtId="43" fontId="4" fillId="3" borderId="0" xfId="3" applyNumberFormat="1" applyFont="1" applyFill="1" applyBorder="1" applyAlignment="1">
      <alignment horizontal="right" vertical="top" wrapText="1"/>
    </xf>
    <xf numFmtId="43" fontId="4" fillId="2" borderId="2" xfId="3" applyNumberFormat="1" applyFont="1" applyFill="1" applyBorder="1" applyAlignment="1">
      <alignment horizontal="right" vertical="top" wrapText="1"/>
    </xf>
    <xf numFmtId="43" fontId="4" fillId="2" borderId="1" xfId="3" applyNumberFormat="1" applyFont="1" applyFill="1" applyBorder="1" applyAlignment="1">
      <alignment horizontal="right" vertical="top" wrapText="1"/>
    </xf>
    <xf numFmtId="43" fontId="8" fillId="2" borderId="6" xfId="3" applyNumberFormat="1" applyFont="1" applyFill="1" applyBorder="1" applyAlignment="1">
      <alignment horizontal="right" vertical="top" wrapText="1"/>
    </xf>
    <xf numFmtId="43" fontId="8" fillId="2" borderId="2" xfId="3" applyNumberFormat="1" applyFont="1" applyFill="1" applyBorder="1" applyAlignment="1">
      <alignment horizontal="right" vertical="top" wrapText="1"/>
    </xf>
    <xf numFmtId="43" fontId="4" fillId="7" borderId="2" xfId="3" applyNumberFormat="1" applyFont="1" applyFill="1" applyBorder="1" applyAlignment="1">
      <alignment horizontal="right" vertical="top" wrapText="1"/>
    </xf>
    <xf numFmtId="43" fontId="4" fillId="7" borderId="1" xfId="3" applyNumberFormat="1" applyFont="1" applyFill="1" applyBorder="1" applyAlignment="1">
      <alignment horizontal="right" vertical="top" wrapText="1"/>
    </xf>
    <xf numFmtId="43" fontId="11" fillId="7" borderId="6" xfId="3" applyNumberFormat="1" applyFont="1" applyFill="1" applyBorder="1" applyAlignment="1">
      <alignment horizontal="right" vertical="top" wrapText="1"/>
    </xf>
    <xf numFmtId="43" fontId="11" fillId="7" borderId="2" xfId="3" applyNumberFormat="1" applyFont="1" applyFill="1" applyBorder="1" applyAlignment="1">
      <alignment horizontal="right" vertical="top" wrapText="1"/>
    </xf>
    <xf numFmtId="0" fontId="9" fillId="6" borderId="5" xfId="3" applyFont="1" applyFill="1" applyBorder="1" applyAlignment="1">
      <alignment horizontal="right" vertical="top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/>
    </xf>
    <xf numFmtId="0" fontId="4" fillId="12" borderId="12" xfId="3" applyFont="1" applyFill="1" applyBorder="1" applyAlignment="1">
      <alignment horizontal="left" vertical="top" wrapText="1"/>
    </xf>
    <xf numFmtId="0" fontId="4" fillId="12" borderId="0" xfId="3" applyFont="1" applyFill="1" applyBorder="1" applyAlignment="1">
      <alignment horizontal="left" vertical="top" wrapText="1"/>
    </xf>
    <xf numFmtId="0" fontId="4" fillId="12" borderId="0" xfId="3" applyFont="1" applyFill="1" applyBorder="1" applyAlignment="1">
      <alignment horizontal="left" vertical="top" wrapText="1" indent="14"/>
    </xf>
    <xf numFmtId="0" fontId="4" fillId="12" borderId="0" xfId="3" applyFont="1" applyFill="1" applyBorder="1" applyAlignment="1">
      <alignment horizontal="left" vertical="top"/>
    </xf>
    <xf numFmtId="0" fontId="4" fillId="12" borderId="0" xfId="3" applyFont="1" applyFill="1" applyBorder="1" applyAlignment="1">
      <alignment horizontal="left" vertical="top" wrapText="1" indent="9"/>
    </xf>
    <xf numFmtId="0" fontId="4" fillId="0" borderId="0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23" xfId="0" applyFont="1" applyFill="1" applyBorder="1" applyAlignment="1">
      <alignment horizontal="left" vertical="top"/>
    </xf>
    <xf numFmtId="0" fontId="4" fillId="0" borderId="23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left" vertical="top"/>
    </xf>
    <xf numFmtId="0" fontId="4" fillId="0" borderId="24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vertical="top"/>
    </xf>
    <xf numFmtId="0" fontId="5" fillId="0" borderId="22" xfId="0" applyFont="1" applyFill="1" applyBorder="1" applyAlignment="1">
      <alignment vertical="top"/>
    </xf>
    <xf numFmtId="0" fontId="5" fillId="12" borderId="23" xfId="0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14" fontId="4" fillId="0" borderId="20" xfId="0" applyNumberFormat="1" applyFont="1" applyFill="1" applyBorder="1" applyAlignment="1">
      <alignment vertical="top"/>
    </xf>
    <xf numFmtId="14" fontId="4" fillId="12" borderId="20" xfId="0" applyNumberFormat="1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4" fillId="0" borderId="24" xfId="0" applyFont="1" applyFill="1" applyBorder="1" applyAlignment="1">
      <alignment vertical="top"/>
    </xf>
    <xf numFmtId="0" fontId="8" fillId="0" borderId="22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 wrapText="1"/>
    </xf>
    <xf numFmtId="0" fontId="4" fillId="12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12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20" xfId="0" applyFont="1" applyFill="1" applyBorder="1" applyAlignment="1"/>
    <xf numFmtId="0" fontId="4" fillId="0" borderId="21" xfId="0" applyFont="1" applyFill="1" applyBorder="1" applyAlignment="1"/>
    <xf numFmtId="17" fontId="4" fillId="0" borderId="19" xfId="0" applyNumberFormat="1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12" borderId="20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left" vertical="top"/>
    </xf>
    <xf numFmtId="0" fontId="4" fillId="0" borderId="24" xfId="0" applyFont="1" applyFill="1" applyBorder="1" applyAlignment="1">
      <alignment horizontal="left" vertical="center" wrapText="1"/>
    </xf>
    <xf numFmtId="2" fontId="4" fillId="0" borderId="19" xfId="0" applyNumberFormat="1" applyFont="1" applyFill="1" applyBorder="1" applyAlignment="1">
      <alignment horizontal="left" vertical="top"/>
    </xf>
    <xf numFmtId="0" fontId="4" fillId="0" borderId="19" xfId="0" applyFont="1" applyFill="1" applyBorder="1" applyAlignment="1">
      <alignment horizontal="left" vertical="top"/>
    </xf>
    <xf numFmtId="2" fontId="4" fillId="0" borderId="19" xfId="0" applyNumberFormat="1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center" vertical="center" wrapText="1"/>
    </xf>
    <xf numFmtId="4" fontId="8" fillId="0" borderId="5" xfId="3" applyNumberFormat="1" applyFont="1" applyFill="1" applyBorder="1" applyAlignment="1">
      <alignment horizontal="right" vertical="top" wrapText="1"/>
    </xf>
    <xf numFmtId="43" fontId="4" fillId="0" borderId="0" xfId="3" applyNumberFormat="1" applyFont="1" applyFill="1" applyBorder="1" applyAlignment="1">
      <alignment horizontal="left" vertical="top"/>
    </xf>
    <xf numFmtId="43" fontId="4" fillId="0" borderId="0" xfId="3" applyNumberFormat="1" applyFont="1" applyFill="1" applyBorder="1" applyAlignment="1">
      <alignment horizontal="right" vertical="top" wrapText="1"/>
    </xf>
    <xf numFmtId="43" fontId="9" fillId="0" borderId="7" xfId="3" applyNumberFormat="1" applyFont="1" applyFill="1" applyBorder="1" applyAlignment="1">
      <alignment horizontal="right" vertical="top" wrapText="1"/>
    </xf>
    <xf numFmtId="43" fontId="9" fillId="0" borderId="4" xfId="3" applyNumberFormat="1" applyFont="1" applyFill="1" applyBorder="1" applyAlignment="1">
      <alignment horizontal="right" vertical="top" wrapText="1"/>
    </xf>
    <xf numFmtId="43" fontId="9" fillId="0" borderId="8" xfId="3" applyNumberFormat="1" applyFont="1" applyFill="1" applyBorder="1" applyAlignment="1">
      <alignment horizontal="right" vertical="top" wrapText="1"/>
    </xf>
    <xf numFmtId="0" fontId="4" fillId="13" borderId="0" xfId="3" applyFont="1" applyFill="1" applyBorder="1" applyAlignment="1">
      <alignment horizontal="left" vertical="top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2" fontId="8" fillId="12" borderId="9" xfId="3" applyNumberFormat="1" applyFont="1" applyFill="1" applyBorder="1" applyAlignment="1">
      <alignment horizontal="center" vertical="center" wrapText="1"/>
    </xf>
    <xf numFmtId="0" fontId="5" fillId="3" borderId="25" xfId="3" applyNumberFormat="1" applyFont="1" applyFill="1" applyBorder="1" applyAlignment="1">
      <alignment horizontal="left" vertical="top" shrinkToFit="1"/>
    </xf>
    <xf numFmtId="0" fontId="4" fillId="3" borderId="25" xfId="3" applyFont="1" applyFill="1" applyBorder="1" applyAlignment="1">
      <alignment horizontal="left" wrapText="1"/>
    </xf>
    <xf numFmtId="0" fontId="8" fillId="3" borderId="25" xfId="3" applyFont="1" applyFill="1" applyBorder="1" applyAlignment="1">
      <alignment vertical="top" wrapText="1"/>
    </xf>
    <xf numFmtId="0" fontId="8" fillId="3" borderId="25" xfId="3" applyFont="1" applyFill="1" applyBorder="1" applyAlignment="1">
      <alignment horizontal="center" vertical="top" wrapText="1"/>
    </xf>
    <xf numFmtId="43" fontId="8" fillId="3" borderId="25" xfId="3" applyNumberFormat="1" applyFont="1" applyFill="1" applyBorder="1" applyAlignment="1">
      <alignment horizontal="right" vertical="top" wrapText="1"/>
    </xf>
    <xf numFmtId="43" fontId="4" fillId="3" borderId="25" xfId="3" applyNumberFormat="1" applyFont="1" applyFill="1" applyBorder="1" applyAlignment="1">
      <alignment horizontal="right" vertical="top" wrapText="1"/>
    </xf>
    <xf numFmtId="43" fontId="4" fillId="12" borderId="25" xfId="3" applyNumberFormat="1" applyFont="1" applyFill="1" applyBorder="1" applyAlignment="1">
      <alignment horizontal="right" vertical="top" wrapText="1"/>
    </xf>
    <xf numFmtId="0" fontId="8" fillId="2" borderId="25" xfId="3" applyNumberFormat="1" applyFont="1" applyFill="1" applyBorder="1" applyAlignment="1">
      <alignment horizontal="left" vertical="top" wrapText="1"/>
    </xf>
    <xf numFmtId="0" fontId="4" fillId="2" borderId="25" xfId="3" applyFont="1" applyFill="1" applyBorder="1" applyAlignment="1">
      <alignment horizontal="left" wrapText="1"/>
    </xf>
    <xf numFmtId="0" fontId="8" fillId="2" borderId="25" xfId="3" applyFont="1" applyFill="1" applyBorder="1" applyAlignment="1">
      <alignment vertical="top" wrapText="1"/>
    </xf>
    <xf numFmtId="0" fontId="4" fillId="2" borderId="25" xfId="3" applyFont="1" applyFill="1" applyBorder="1" applyAlignment="1">
      <alignment horizontal="center" vertical="top" wrapText="1"/>
    </xf>
    <xf numFmtId="43" fontId="4" fillId="2" borderId="25" xfId="3" applyNumberFormat="1" applyFont="1" applyFill="1" applyBorder="1" applyAlignment="1">
      <alignment horizontal="right" vertical="top" wrapText="1"/>
    </xf>
    <xf numFmtId="43" fontId="8" fillId="2" borderId="25" xfId="3" applyNumberFormat="1" applyFont="1" applyFill="1" applyBorder="1" applyAlignment="1">
      <alignment horizontal="right" vertical="top" wrapText="1"/>
    </xf>
    <xf numFmtId="0" fontId="10" fillId="4" borderId="25" xfId="3" applyNumberFormat="1" applyFont="1" applyFill="1" applyBorder="1" applyAlignment="1">
      <alignment horizontal="left" vertical="top" wrapText="1"/>
    </xf>
    <xf numFmtId="0" fontId="4" fillId="4" borderId="25" xfId="3" applyFont="1" applyFill="1" applyBorder="1" applyAlignment="1">
      <alignment horizontal="left" wrapText="1"/>
    </xf>
    <xf numFmtId="0" fontId="10" fillId="4" borderId="25" xfId="3" applyFont="1" applyFill="1" applyBorder="1" applyAlignment="1">
      <alignment vertical="top" wrapText="1"/>
    </xf>
    <xf numFmtId="0" fontId="4" fillId="4" borderId="25" xfId="3" applyFont="1" applyFill="1" applyBorder="1" applyAlignment="1">
      <alignment horizontal="center" vertical="top" wrapText="1"/>
    </xf>
    <xf numFmtId="43" fontId="4" fillId="4" borderId="25" xfId="3" applyNumberFormat="1" applyFont="1" applyFill="1" applyBorder="1" applyAlignment="1">
      <alignment horizontal="right" vertical="top" wrapText="1"/>
    </xf>
    <xf numFmtId="43" fontId="10" fillId="4" borderId="25" xfId="3" applyNumberFormat="1" applyFont="1" applyFill="1" applyBorder="1" applyAlignment="1">
      <alignment horizontal="right" vertical="top" wrapText="1"/>
    </xf>
    <xf numFmtId="0" fontId="9" fillId="0" borderId="25" xfId="3" applyNumberFormat="1" applyFont="1" applyFill="1" applyBorder="1" applyAlignment="1">
      <alignment horizontal="left" vertical="top" wrapText="1"/>
    </xf>
    <xf numFmtId="0" fontId="9" fillId="5" borderId="25" xfId="3" applyFont="1" applyFill="1" applyBorder="1" applyAlignment="1">
      <alignment horizontal="center" vertical="top" wrapText="1"/>
    </xf>
    <xf numFmtId="1" fontId="4" fillId="6" borderId="25" xfId="3" applyNumberFormat="1" applyFont="1" applyFill="1" applyBorder="1" applyAlignment="1">
      <alignment horizontal="center" vertical="top" shrinkToFit="1"/>
    </xf>
    <xf numFmtId="0" fontId="4" fillId="0" borderId="25" xfId="3" applyFont="1" applyFill="1" applyBorder="1" applyAlignment="1">
      <alignment vertical="top" wrapText="1"/>
    </xf>
    <xf numFmtId="0" fontId="9" fillId="0" borderId="25" xfId="3" applyFont="1" applyFill="1" applyBorder="1" applyAlignment="1">
      <alignment horizontal="center" vertical="top" wrapText="1"/>
    </xf>
    <xf numFmtId="43" fontId="9" fillId="6" borderId="25" xfId="3" applyNumberFormat="1" applyFont="1" applyFill="1" applyBorder="1" applyAlignment="1">
      <alignment horizontal="right" vertical="top" wrapText="1"/>
    </xf>
    <xf numFmtId="43" fontId="9" fillId="0" borderId="25" xfId="3" applyNumberFormat="1" applyFont="1" applyFill="1" applyBorder="1" applyAlignment="1">
      <alignment horizontal="right" vertical="top" wrapText="1"/>
    </xf>
    <xf numFmtId="43" fontId="9" fillId="12" borderId="25" xfId="3" applyNumberFormat="1" applyFont="1" applyFill="1" applyBorder="1" applyAlignment="1">
      <alignment horizontal="right" vertical="top" wrapText="1"/>
    </xf>
    <xf numFmtId="0" fontId="9" fillId="0" borderId="25" xfId="3" applyFont="1" applyFill="1" applyBorder="1" applyAlignment="1">
      <alignment vertical="top" wrapText="1"/>
    </xf>
    <xf numFmtId="0" fontId="9" fillId="6" borderId="25" xfId="3" applyFont="1" applyFill="1" applyBorder="1" applyAlignment="1">
      <alignment horizontal="center" vertical="top" wrapText="1"/>
    </xf>
    <xf numFmtId="0" fontId="11" fillId="7" borderId="25" xfId="3" applyNumberFormat="1" applyFont="1" applyFill="1" applyBorder="1" applyAlignment="1">
      <alignment horizontal="left" vertical="top" wrapText="1"/>
    </xf>
    <xf numFmtId="0" fontId="4" fillId="7" borderId="25" xfId="3" applyFont="1" applyFill="1" applyBorder="1" applyAlignment="1">
      <alignment horizontal="center" vertical="top" wrapText="1"/>
    </xf>
    <xf numFmtId="0" fontId="11" fillId="7" borderId="25" xfId="3" applyFont="1" applyFill="1" applyBorder="1" applyAlignment="1">
      <alignment vertical="top" wrapText="1"/>
    </xf>
    <xf numFmtId="43" fontId="4" fillId="7" borderId="25" xfId="3" applyNumberFormat="1" applyFont="1" applyFill="1" applyBorder="1" applyAlignment="1">
      <alignment horizontal="right" vertical="top" wrapText="1"/>
    </xf>
    <xf numFmtId="43" fontId="11" fillId="7" borderId="25" xfId="3" applyNumberFormat="1" applyFont="1" applyFill="1" applyBorder="1" applyAlignment="1">
      <alignment horizontal="right" vertical="top" wrapText="1"/>
    </xf>
    <xf numFmtId="0" fontId="4" fillId="0" borderId="25" xfId="3" applyNumberFormat="1" applyFont="1" applyFill="1" applyBorder="1" applyAlignment="1">
      <alignment horizontal="left" vertical="top" wrapText="1"/>
    </xf>
    <xf numFmtId="0" fontId="4" fillId="0" borderId="25" xfId="3" applyFont="1" applyFill="1" applyBorder="1" applyAlignment="1">
      <alignment horizontal="center" vertical="top" wrapText="1"/>
    </xf>
    <xf numFmtId="43" fontId="4" fillId="0" borderId="25" xfId="3" applyNumberFormat="1" applyFont="1" applyFill="1" applyBorder="1" applyAlignment="1">
      <alignment horizontal="right" vertical="top" wrapText="1"/>
    </xf>
    <xf numFmtId="43" fontId="4" fillId="12" borderId="25" xfId="3" applyNumberFormat="1" applyFont="1" applyFill="1" applyBorder="1" applyAlignment="1">
      <alignment horizontal="right" vertical="top" wrapText="1" indent="1"/>
    </xf>
    <xf numFmtId="43" fontId="4" fillId="0" borderId="25" xfId="3" applyNumberFormat="1" applyFont="1" applyFill="1" applyBorder="1" applyAlignment="1">
      <alignment horizontal="right" vertical="top" wrapText="1" indent="1"/>
    </xf>
    <xf numFmtId="0" fontId="4" fillId="3" borderId="25" xfId="3" applyFont="1" applyFill="1" applyBorder="1" applyAlignment="1">
      <alignment horizontal="center" vertical="top" wrapText="1"/>
    </xf>
    <xf numFmtId="0" fontId="4" fillId="4" borderId="25" xfId="3" applyFont="1" applyFill="1" applyBorder="1" applyAlignment="1">
      <alignment vertical="top" wrapText="1"/>
    </xf>
    <xf numFmtId="0" fontId="4" fillId="0" borderId="5" xfId="2" applyFont="1" applyBorder="1" applyAlignment="1">
      <alignment horizontal="right" vertical="top"/>
    </xf>
    <xf numFmtId="0" fontId="4" fillId="0" borderId="5" xfId="2" applyFont="1" applyBorder="1" applyAlignment="1">
      <alignment horizontal="left" vertical="top" wrapText="1"/>
    </xf>
    <xf numFmtId="0" fontId="5" fillId="0" borderId="0" xfId="2" applyFont="1" applyAlignment="1">
      <alignment horizontal="center" vertical="center" wrapText="1"/>
    </xf>
    <xf numFmtId="0" fontId="5" fillId="0" borderId="5" xfId="2" applyNumberFormat="1" applyFont="1" applyBorder="1" applyAlignment="1">
      <alignment horizontal="right" vertical="top" wrapText="1"/>
    </xf>
    <xf numFmtId="0" fontId="4" fillId="12" borderId="15" xfId="2" applyFont="1" applyFill="1" applyBorder="1"/>
    <xf numFmtId="0" fontId="12" fillId="0" borderId="0" xfId="0" applyFont="1"/>
    <xf numFmtId="0" fontId="4" fillId="0" borderId="0" xfId="2" applyFont="1" applyBorder="1" applyAlignment="1">
      <alignment horizontal="left" vertical="top"/>
    </xf>
    <xf numFmtId="0" fontId="4" fillId="12" borderId="0" xfId="2" applyFont="1" applyFill="1" applyBorder="1" applyAlignment="1">
      <alignment horizontal="left" vertical="top"/>
    </xf>
    <xf numFmtId="0" fontId="5" fillId="0" borderId="18" xfId="2" applyFont="1" applyBorder="1" applyAlignment="1">
      <alignment horizontal="left" vertical="top"/>
    </xf>
    <xf numFmtId="0" fontId="4" fillId="0" borderId="20" xfId="2" applyFont="1" applyBorder="1" applyAlignment="1">
      <alignment horizontal="left" vertical="top"/>
    </xf>
    <xf numFmtId="0" fontId="4" fillId="12" borderId="20" xfId="2" applyFont="1" applyFill="1" applyBorder="1" applyAlignment="1">
      <alignment horizontal="left" vertical="top"/>
    </xf>
    <xf numFmtId="0" fontId="4" fillId="0" borderId="21" xfId="2" applyFont="1" applyBorder="1" applyAlignment="1">
      <alignment horizontal="left" vertical="top"/>
    </xf>
    <xf numFmtId="0" fontId="4" fillId="0" borderId="23" xfId="2" applyFont="1" applyBorder="1" applyAlignment="1">
      <alignment horizontal="left" vertical="top"/>
    </xf>
    <xf numFmtId="0" fontId="4" fillId="12" borderId="23" xfId="2" applyFont="1" applyFill="1" applyBorder="1" applyAlignment="1">
      <alignment horizontal="left" vertical="top"/>
    </xf>
    <xf numFmtId="0" fontId="5" fillId="0" borderId="24" xfId="2" applyFont="1" applyBorder="1" applyAlignment="1">
      <alignment horizontal="left" vertical="top"/>
    </xf>
    <xf numFmtId="0" fontId="5" fillId="12" borderId="20" xfId="2" applyFont="1" applyFill="1" applyBorder="1" applyAlignment="1">
      <alignment horizontal="center" vertical="center"/>
    </xf>
    <xf numFmtId="0" fontId="5" fillId="0" borderId="26" xfId="2" applyFont="1" applyBorder="1"/>
    <xf numFmtId="14" fontId="4" fillId="0" borderId="27" xfId="2" applyNumberFormat="1" applyFont="1" applyBorder="1" applyAlignment="1">
      <alignment horizontal="left"/>
    </xf>
    <xf numFmtId="2" fontId="5" fillId="12" borderId="5" xfId="2" applyNumberFormat="1" applyFont="1" applyFill="1" applyBorder="1" applyAlignment="1">
      <alignment horizontal="center" vertical="center" wrapText="1"/>
    </xf>
    <xf numFmtId="43" fontId="4" fillId="12" borderId="5" xfId="2" applyNumberFormat="1" applyFont="1" applyFill="1" applyBorder="1" applyAlignment="1">
      <alignment horizontal="right" vertical="top" wrapText="1"/>
    </xf>
    <xf numFmtId="43" fontId="5" fillId="12" borderId="5" xfId="2" applyNumberFormat="1" applyFont="1" applyFill="1" applyBorder="1" applyAlignment="1">
      <alignment horizontal="right" vertical="top" wrapText="1"/>
    </xf>
    <xf numFmtId="0" fontId="4" fillId="12" borderId="0" xfId="2" applyFont="1" applyFill="1"/>
    <xf numFmtId="10" fontId="5" fillId="0" borderId="5" xfId="2" applyNumberFormat="1" applyFont="1" applyBorder="1" applyAlignment="1">
      <alignment horizontal="right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5" xfId="2" applyFont="1" applyBorder="1" applyAlignment="1">
      <alignment vertical="top"/>
    </xf>
    <xf numFmtId="10" fontId="4" fillId="8" borderId="5" xfId="2" applyNumberFormat="1" applyFont="1" applyFill="1" applyBorder="1" applyAlignment="1">
      <alignment horizontal="right" vertical="top"/>
    </xf>
    <xf numFmtId="0" fontId="4" fillId="0" borderId="7" xfId="2" applyFont="1" applyBorder="1" applyAlignment="1">
      <alignment horizontal="right" vertical="top"/>
    </xf>
    <xf numFmtId="10" fontId="4" fillId="0" borderId="5" xfId="2" applyNumberFormat="1" applyFont="1" applyBorder="1" applyAlignment="1">
      <alignment horizontal="right" vertical="top"/>
    </xf>
    <xf numFmtId="10" fontId="4" fillId="0" borderId="7" xfId="2" applyNumberFormat="1" applyFont="1" applyBorder="1" applyAlignment="1">
      <alignment horizontal="right" vertical="top"/>
    </xf>
    <xf numFmtId="43" fontId="4" fillId="0" borderId="7" xfId="2" applyNumberFormat="1" applyFont="1" applyBorder="1" applyAlignment="1">
      <alignment horizontal="right" vertical="top" wrapText="1"/>
    </xf>
    <xf numFmtId="43" fontId="9" fillId="0" borderId="5" xfId="2" applyNumberFormat="1" applyFont="1" applyBorder="1" applyAlignment="1">
      <alignment horizontal="right" vertical="top" wrapText="1"/>
    </xf>
    <xf numFmtId="0" fontId="5" fillId="0" borderId="5" xfId="2" applyFont="1" applyBorder="1" applyAlignment="1">
      <alignment vertical="top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 wrapText="1"/>
    </xf>
    <xf numFmtId="43" fontId="5" fillId="0" borderId="25" xfId="2" applyNumberFormat="1" applyFont="1" applyBorder="1" applyAlignment="1">
      <alignment horizontal="right" vertical="center" wrapText="1"/>
    </xf>
    <xf numFmtId="0" fontId="4" fillId="0" borderId="14" xfId="4" applyFont="1" applyFill="1" applyBorder="1" applyAlignment="1">
      <alignment horizontal="left" vertical="top"/>
    </xf>
    <xf numFmtId="0" fontId="4" fillId="0" borderId="15" xfId="4" applyFont="1" applyFill="1" applyBorder="1" applyAlignment="1">
      <alignment horizontal="left" vertical="top"/>
    </xf>
    <xf numFmtId="0" fontId="4" fillId="0" borderId="16" xfId="4" applyFont="1" applyFill="1" applyBorder="1" applyAlignment="1">
      <alignment horizontal="left" vertical="top"/>
    </xf>
    <xf numFmtId="0" fontId="4" fillId="0" borderId="18" xfId="4" applyFont="1" applyFill="1" applyBorder="1" applyAlignment="1">
      <alignment horizontal="left" vertical="top"/>
    </xf>
    <xf numFmtId="0" fontId="8" fillId="0" borderId="22" xfId="4" applyFont="1" applyFill="1" applyBorder="1" applyAlignment="1">
      <alignment vertical="top"/>
    </xf>
    <xf numFmtId="0" fontId="4" fillId="0" borderId="23" xfId="4" applyFont="1" applyFill="1" applyBorder="1" applyAlignment="1">
      <alignment vertical="top" wrapText="1"/>
    </xf>
    <xf numFmtId="0" fontId="8" fillId="0" borderId="23" xfId="4" applyFont="1" applyFill="1" applyBorder="1" applyAlignment="1">
      <alignment vertical="top"/>
    </xf>
    <xf numFmtId="0" fontId="4" fillId="0" borderId="24" xfId="4" applyFont="1" applyFill="1" applyBorder="1" applyAlignment="1">
      <alignment vertical="top" wrapText="1"/>
    </xf>
    <xf numFmtId="0" fontId="4" fillId="0" borderId="20" xfId="4" applyFont="1" applyFill="1" applyBorder="1" applyAlignment="1">
      <alignment horizontal="left"/>
    </xf>
    <xf numFmtId="0" fontId="4" fillId="0" borderId="21" xfId="4" applyFont="1" applyFill="1" applyBorder="1" applyAlignment="1">
      <alignment horizontal="left"/>
    </xf>
    <xf numFmtId="0" fontId="4" fillId="0" borderId="19" xfId="4" applyFont="1" applyFill="1" applyBorder="1" applyAlignment="1">
      <alignment horizontal="left" wrapText="1"/>
    </xf>
    <xf numFmtId="0" fontId="4" fillId="0" borderId="20" xfId="4" applyFont="1" applyFill="1" applyBorder="1" applyAlignment="1">
      <alignment vertical="top" wrapText="1"/>
    </xf>
    <xf numFmtId="0" fontId="4" fillId="0" borderId="20" xfId="4" applyFont="1" applyFill="1" applyBorder="1" applyAlignment="1">
      <alignment horizontal="left" wrapText="1"/>
    </xf>
    <xf numFmtId="0" fontId="4" fillId="0" borderId="21" xfId="4" applyFont="1" applyFill="1" applyBorder="1" applyAlignment="1">
      <alignment vertical="top" wrapText="1"/>
    </xf>
    <xf numFmtId="0" fontId="4" fillId="0" borderId="23" xfId="4" applyFont="1" applyFill="1" applyBorder="1" applyAlignment="1">
      <alignment horizontal="left" wrapText="1"/>
    </xf>
    <xf numFmtId="0" fontId="4" fillId="0" borderId="24" xfId="4" applyFont="1" applyFill="1" applyBorder="1" applyAlignment="1">
      <alignment horizontal="left" wrapText="1"/>
    </xf>
    <xf numFmtId="0" fontId="4" fillId="0" borderId="0" xfId="4" applyFont="1" applyFill="1" applyBorder="1" applyAlignment="1">
      <alignment horizontal="left"/>
    </xf>
    <xf numFmtId="0" fontId="4" fillId="0" borderId="18" xfId="4" applyFont="1" applyFill="1" applyBorder="1" applyAlignment="1">
      <alignment horizontal="left"/>
    </xf>
    <xf numFmtId="0" fontId="4" fillId="0" borderId="19" xfId="4" applyFont="1" applyFill="1" applyBorder="1" applyAlignment="1">
      <alignment horizontal="left"/>
    </xf>
    <xf numFmtId="0" fontId="4" fillId="0" borderId="23" xfId="4" applyFont="1" applyFill="1" applyBorder="1" applyAlignment="1">
      <alignment vertical="top"/>
    </xf>
    <xf numFmtId="0" fontId="4" fillId="0" borderId="24" xfId="4" applyFont="1" applyFill="1" applyBorder="1" applyAlignment="1">
      <alignment vertical="top"/>
    </xf>
    <xf numFmtId="14" fontId="4" fillId="0" borderId="19" xfId="4" applyNumberFormat="1" applyFont="1" applyFill="1" applyBorder="1" applyAlignment="1">
      <alignment horizontal="left" vertical="top" wrapText="1"/>
    </xf>
    <xf numFmtId="14" fontId="4" fillId="0" borderId="20" xfId="4" applyNumberFormat="1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vertical="center" wrapText="1"/>
    </xf>
    <xf numFmtId="0" fontId="4" fillId="6" borderId="5" xfId="2" applyFont="1" applyFill="1" applyBorder="1" applyAlignment="1">
      <alignment vertical="top" wrapText="1"/>
    </xf>
    <xf numFmtId="0" fontId="4" fillId="6" borderId="5" xfId="2" applyFont="1" applyFill="1" applyBorder="1" applyAlignment="1">
      <alignment horizontal="center" vertical="top" wrapText="1"/>
    </xf>
    <xf numFmtId="0" fontId="4" fillId="0" borderId="20" xfId="2" applyFont="1" applyBorder="1" applyAlignment="1">
      <alignment horizontal="left"/>
    </xf>
    <xf numFmtId="0" fontId="8" fillId="10" borderId="5" xfId="3" applyFont="1" applyFill="1" applyBorder="1" applyAlignment="1">
      <alignment horizontal="center" vertical="top" wrapText="1"/>
    </xf>
    <xf numFmtId="0" fontId="8" fillId="10" borderId="7" xfId="3" applyFont="1" applyFill="1" applyBorder="1" applyAlignment="1">
      <alignment horizontal="center" vertical="top" wrapText="1"/>
    </xf>
    <xf numFmtId="0" fontId="4" fillId="6" borderId="5" xfId="3" applyFont="1" applyFill="1" applyBorder="1" applyAlignment="1">
      <alignment horizontal="left" vertical="top" wrapText="1"/>
    </xf>
    <xf numFmtId="0" fontId="8" fillId="6" borderId="5" xfId="3" applyFont="1" applyFill="1" applyBorder="1" applyAlignment="1">
      <alignment horizontal="center" vertical="top" wrapText="1"/>
    </xf>
    <xf numFmtId="165" fontId="4" fillId="6" borderId="5" xfId="3" applyNumberFormat="1" applyFont="1" applyFill="1" applyBorder="1" applyAlignment="1">
      <alignment horizontal="center" vertical="top" shrinkToFit="1"/>
    </xf>
    <xf numFmtId="0" fontId="8" fillId="6" borderId="5" xfId="3" applyFont="1" applyFill="1" applyBorder="1" applyAlignment="1">
      <alignment horizontal="left" vertical="top" wrapText="1"/>
    </xf>
    <xf numFmtId="0" fontId="4" fillId="9" borderId="5" xfId="3" applyFont="1" applyFill="1" applyBorder="1" applyAlignment="1">
      <alignment horizontal="left" vertical="center" wrapText="1"/>
    </xf>
    <xf numFmtId="0" fontId="8" fillId="6" borderId="5" xfId="3" applyFont="1" applyFill="1" applyBorder="1" applyAlignment="1">
      <alignment horizontal="center" vertical="center" wrapText="1"/>
    </xf>
    <xf numFmtId="0" fontId="4" fillId="6" borderId="5" xfId="3" applyFont="1" applyFill="1" applyBorder="1" applyAlignment="1">
      <alignment horizontal="left" wrapText="1"/>
    </xf>
    <xf numFmtId="0" fontId="4" fillId="9" borderId="5" xfId="3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14" xfId="0" applyFont="1" applyBorder="1" applyAlignment="1"/>
    <xf numFmtId="0" fontId="9" fillId="0" borderId="15" xfId="0" applyFont="1" applyBorder="1" applyAlignment="1">
      <alignment horizontal="left"/>
    </xf>
    <xf numFmtId="0" fontId="9" fillId="0" borderId="15" xfId="0" applyFont="1" applyBorder="1" applyAlignment="1"/>
    <xf numFmtId="0" fontId="9" fillId="0" borderId="23" xfId="0" applyFont="1" applyBorder="1" applyAlignment="1"/>
    <xf numFmtId="0" fontId="9" fillId="0" borderId="24" xfId="0" applyFont="1" applyBorder="1" applyAlignment="1"/>
    <xf numFmtId="0" fontId="9" fillId="12" borderId="0" xfId="0" applyFont="1" applyFill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23" xfId="0" applyFont="1" applyBorder="1" applyAlignment="1"/>
    <xf numFmtId="0" fontId="8" fillId="0" borderId="24" xfId="0" applyFont="1" applyBorder="1" applyAlignment="1"/>
    <xf numFmtId="0" fontId="0" fillId="0" borderId="20" xfId="0" applyBorder="1" applyAlignment="1">
      <alignment horizontal="left"/>
    </xf>
    <xf numFmtId="0" fontId="0" fillId="0" borderId="20" xfId="0" applyBorder="1" applyAlignment="1"/>
    <xf numFmtId="0" fontId="0" fillId="0" borderId="21" xfId="0" applyBorder="1" applyAlignment="1"/>
    <xf numFmtId="0" fontId="0" fillId="0" borderId="23" xfId="0" applyBorder="1" applyAlignment="1">
      <alignment horizontal="left"/>
    </xf>
    <xf numFmtId="0" fontId="0" fillId="0" borderId="23" xfId="0" applyBorder="1" applyAlignment="1"/>
    <xf numFmtId="0" fontId="0" fillId="0" borderId="24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9" fillId="0" borderId="20" xfId="0" applyFont="1" applyBorder="1" applyAlignment="1">
      <alignment horizontal="left"/>
    </xf>
    <xf numFmtId="0" fontId="9" fillId="0" borderId="21" xfId="0" applyFont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NumberFormat="1" applyBorder="1" applyAlignment="1"/>
    <xf numFmtId="0" fontId="0" fillId="0" borderId="18" xfId="0" applyNumberFormat="1" applyBorder="1" applyAlignment="1"/>
    <xf numFmtId="164" fontId="5" fillId="9" borderId="9" xfId="3" applyNumberFormat="1" applyFont="1" applyFill="1" applyBorder="1" applyAlignment="1">
      <alignment vertical="top" shrinkToFit="1"/>
    </xf>
    <xf numFmtId="0" fontId="8" fillId="10" borderId="9" xfId="3" applyFont="1" applyFill="1" applyBorder="1" applyAlignment="1">
      <alignment vertical="top" wrapText="1"/>
    </xf>
    <xf numFmtId="0" fontId="8" fillId="10" borderId="7" xfId="3" applyFont="1" applyFill="1" applyBorder="1" applyAlignment="1">
      <alignment vertical="top" wrapText="1"/>
    </xf>
    <xf numFmtId="0" fontId="8" fillId="10" borderId="8" xfId="3" applyFont="1" applyFill="1" applyBorder="1" applyAlignment="1">
      <alignment vertical="top" wrapText="1"/>
    </xf>
    <xf numFmtId="0" fontId="8" fillId="10" borderId="4" xfId="3" applyFont="1" applyFill="1" applyBorder="1" applyAlignment="1">
      <alignment vertical="top" wrapText="1"/>
    </xf>
    <xf numFmtId="164" fontId="5" fillId="9" borderId="3" xfId="3" applyNumberFormat="1" applyFont="1" applyFill="1" applyBorder="1" applyAlignment="1">
      <alignment vertical="top" shrinkToFit="1"/>
    </xf>
    <xf numFmtId="0" fontId="8" fillId="10" borderId="3" xfId="3" applyFont="1" applyFill="1" applyBorder="1" applyAlignment="1">
      <alignment vertical="top" wrapText="1"/>
    </xf>
    <xf numFmtId="0" fontId="4" fillId="0" borderId="13" xfId="3" applyFont="1" applyFill="1" applyBorder="1" applyAlignment="1">
      <alignment vertical="top" wrapText="1"/>
    </xf>
    <xf numFmtId="0" fontId="8" fillId="11" borderId="4" xfId="3" applyFont="1" applyFill="1" applyBorder="1" applyAlignment="1">
      <alignment vertical="top" wrapText="1"/>
    </xf>
    <xf numFmtId="0" fontId="8" fillId="11" borderId="8" xfId="3" applyFont="1" applyFill="1" applyBorder="1" applyAlignment="1">
      <alignment vertical="top" wrapText="1"/>
    </xf>
    <xf numFmtId="0" fontId="4" fillId="0" borderId="6" xfId="3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0" fontId="4" fillId="0" borderId="4" xfId="3" applyFont="1" applyFill="1" applyBorder="1" applyAlignment="1">
      <alignment wrapText="1"/>
    </xf>
    <xf numFmtId="1" fontId="5" fillId="9" borderId="9" xfId="3" applyNumberFormat="1" applyFont="1" applyFill="1" applyBorder="1" applyAlignment="1">
      <alignment vertical="top" shrinkToFit="1"/>
    </xf>
    <xf numFmtId="1" fontId="5" fillId="9" borderId="3" xfId="3" applyNumberFormat="1" applyFont="1" applyFill="1" applyBorder="1" applyAlignment="1">
      <alignment vertical="top" shrinkToFit="1"/>
    </xf>
    <xf numFmtId="0" fontId="4" fillId="0" borderId="0" xfId="3" applyFont="1" applyFill="1" applyBorder="1" applyAlignment="1">
      <alignment horizontal="left"/>
    </xf>
    <xf numFmtId="0" fontId="4" fillId="6" borderId="5" xfId="3" applyFont="1" applyFill="1" applyBorder="1" applyAlignment="1">
      <alignment horizontal="left"/>
    </xf>
    <xf numFmtId="0" fontId="8" fillId="10" borderId="9" xfId="3" applyFont="1" applyFill="1" applyBorder="1" applyAlignment="1">
      <alignment horizontal="left" vertical="top"/>
    </xf>
    <xf numFmtId="0" fontId="8" fillId="10" borderId="3" xfId="3" applyFont="1" applyFill="1" applyBorder="1" applyAlignment="1">
      <alignment horizontal="left" vertical="top"/>
    </xf>
    <xf numFmtId="0" fontId="8" fillId="0" borderId="5" xfId="3" applyFont="1" applyFill="1" applyBorder="1" applyAlignment="1">
      <alignment horizontal="left" vertical="top"/>
    </xf>
    <xf numFmtId="0" fontId="9" fillId="6" borderId="5" xfId="3" applyFont="1" applyFill="1" applyBorder="1" applyAlignment="1">
      <alignment horizontal="left" vertical="top"/>
    </xf>
    <xf numFmtId="0" fontId="8" fillId="11" borderId="7" xfId="3" applyFont="1" applyFill="1" applyBorder="1" applyAlignment="1">
      <alignment horizontal="left" vertical="top"/>
    </xf>
    <xf numFmtId="0" fontId="9" fillId="6" borderId="5" xfId="3" applyFont="1" applyFill="1" applyBorder="1" applyAlignment="1">
      <alignment horizontal="left" vertical="center"/>
    </xf>
    <xf numFmtId="0" fontId="4" fillId="0" borderId="6" xfId="3" applyFont="1" applyFill="1" applyBorder="1" applyAlignment="1">
      <alignment horizontal="left"/>
    </xf>
    <xf numFmtId="0" fontId="8" fillId="0" borderId="5" xfId="3" applyFont="1" applyFill="1" applyBorder="1" applyAlignment="1">
      <alignment horizontal="left" vertical="center"/>
    </xf>
    <xf numFmtId="0" fontId="8" fillId="10" borderId="7" xfId="3" applyFont="1" applyFill="1" applyBorder="1" applyAlignment="1">
      <alignment vertical="top"/>
    </xf>
    <xf numFmtId="0" fontId="8" fillId="10" borderId="5" xfId="3" applyFont="1" applyFill="1" applyBorder="1" applyAlignment="1">
      <alignment horizontal="center" vertical="top"/>
    </xf>
    <xf numFmtId="0" fontId="4" fillId="0" borderId="7" xfId="3" applyFont="1" applyFill="1" applyBorder="1" applyAlignment="1"/>
    <xf numFmtId="0" fontId="8" fillId="9" borderId="5" xfId="3" applyFont="1" applyFill="1" applyBorder="1" applyAlignment="1">
      <alignment horizontal="right" vertical="top" wrapText="1"/>
    </xf>
    <xf numFmtId="0" fontId="4" fillId="9" borderId="5" xfId="3" applyFont="1" applyFill="1" applyBorder="1" applyAlignment="1">
      <alignment horizontal="right" vertical="top" wrapText="1"/>
    </xf>
    <xf numFmtId="43" fontId="8" fillId="9" borderId="5" xfId="3" applyNumberFormat="1" applyFont="1" applyFill="1" applyBorder="1" applyAlignment="1">
      <alignment horizontal="right" vertical="top" wrapText="1"/>
    </xf>
    <xf numFmtId="43" fontId="8" fillId="9" borderId="0" xfId="3" applyNumberFormat="1" applyFont="1" applyFill="1" applyBorder="1" applyAlignment="1">
      <alignment horizontal="right" vertical="top" wrapText="1"/>
    </xf>
    <xf numFmtId="43" fontId="8" fillId="9" borderId="7" xfId="3" applyNumberFormat="1" applyFont="1" applyFill="1" applyBorder="1" applyAlignment="1">
      <alignment horizontal="right" vertical="top" wrapText="1"/>
    </xf>
    <xf numFmtId="0" fontId="4" fillId="0" borderId="7" xfId="3" applyFont="1" applyFill="1" applyBorder="1" applyAlignment="1">
      <alignment horizontal="left" vertical="top"/>
    </xf>
    <xf numFmtId="0" fontId="4" fillId="0" borderId="5" xfId="3" applyFont="1" applyFill="1" applyBorder="1" applyAlignment="1">
      <alignment horizontal="left" vertical="top"/>
    </xf>
    <xf numFmtId="0" fontId="4" fillId="0" borderId="4" xfId="3" applyFont="1" applyFill="1" applyBorder="1" applyAlignment="1">
      <alignment horizontal="left" vertical="top"/>
    </xf>
    <xf numFmtId="0" fontId="4" fillId="0" borderId="8" xfId="3" applyFont="1" applyFill="1" applyBorder="1" applyAlignment="1">
      <alignment horizontal="left" vertical="top"/>
    </xf>
    <xf numFmtId="43" fontId="8" fillId="11" borderId="7" xfId="3" applyNumberFormat="1" applyFont="1" applyFill="1" applyBorder="1" applyAlignment="1">
      <alignment horizontal="right" vertical="top" wrapText="1"/>
    </xf>
    <xf numFmtId="43" fontId="9" fillId="0" borderId="7" xfId="3" applyNumberFormat="1" applyFont="1" applyFill="1" applyBorder="1" applyAlignment="1">
      <alignment horizontal="right" vertical="center" wrapText="1"/>
    </xf>
    <xf numFmtId="43" fontId="8" fillId="11" borderId="0" xfId="3" applyNumberFormat="1" applyFont="1" applyFill="1" applyBorder="1" applyAlignment="1">
      <alignment horizontal="right" vertical="top" wrapText="1"/>
    </xf>
    <xf numFmtId="43" fontId="8" fillId="9" borderId="7" xfId="3" applyNumberFormat="1" applyFont="1" applyFill="1" applyBorder="1" applyAlignment="1">
      <alignment horizontal="right" vertical="center" wrapText="1"/>
    </xf>
    <xf numFmtId="43" fontId="8" fillId="11" borderId="5" xfId="3" applyNumberFormat="1" applyFont="1" applyFill="1" applyBorder="1" applyAlignment="1">
      <alignment horizontal="right" vertical="top" wrapText="1"/>
    </xf>
    <xf numFmtId="43" fontId="8" fillId="9" borderId="0" xfId="3" applyNumberFormat="1" applyFont="1" applyFill="1" applyBorder="1" applyAlignment="1">
      <alignment horizontal="right" vertical="center" wrapText="1"/>
    </xf>
    <xf numFmtId="43" fontId="9" fillId="0" borderId="5" xfId="3" applyNumberFormat="1" applyFont="1" applyFill="1" applyBorder="1" applyAlignment="1">
      <alignment horizontal="right" vertical="center" wrapText="1"/>
    </xf>
    <xf numFmtId="43" fontId="8" fillId="9" borderId="5" xfId="3" applyNumberFormat="1" applyFont="1" applyFill="1" applyBorder="1" applyAlignment="1">
      <alignment horizontal="right" vertical="center" wrapText="1"/>
    </xf>
    <xf numFmtId="43" fontId="9" fillId="0" borderId="0" xfId="3" applyNumberFormat="1" applyFont="1" applyFill="1" applyBorder="1" applyAlignment="1">
      <alignment horizontal="right" vertical="center" wrapText="1"/>
    </xf>
    <xf numFmtId="0" fontId="4" fillId="0" borderId="14" xfId="5" applyFont="1" applyFill="1" applyBorder="1" applyAlignment="1">
      <alignment horizontal="left" vertical="top"/>
    </xf>
    <xf numFmtId="0" fontId="4" fillId="0" borderId="15" xfId="5" applyFont="1" applyFill="1" applyBorder="1" applyAlignment="1">
      <alignment horizontal="left" vertical="top"/>
    </xf>
    <xf numFmtId="0" fontId="4" fillId="0" borderId="16" xfId="5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0" fontId="4" fillId="0" borderId="23" xfId="5" applyFont="1" applyFill="1" applyBorder="1" applyAlignment="1">
      <alignment horizontal="left" vertical="top"/>
    </xf>
    <xf numFmtId="0" fontId="4" fillId="0" borderId="24" xfId="5" applyFont="1" applyFill="1" applyBorder="1" applyAlignment="1">
      <alignment horizontal="left" vertical="top"/>
    </xf>
    <xf numFmtId="0" fontId="4" fillId="0" borderId="20" xfId="5" applyFont="1" applyFill="1" applyBorder="1" applyAlignment="1">
      <alignment horizontal="left" vertical="top"/>
    </xf>
    <xf numFmtId="0" fontId="4" fillId="0" borderId="21" xfId="5" applyFont="1" applyFill="1" applyBorder="1" applyAlignment="1">
      <alignment horizontal="left" vertical="top"/>
    </xf>
    <xf numFmtId="0" fontId="8" fillId="0" borderId="0" xfId="5" applyFont="1" applyFill="1" applyBorder="1" applyAlignment="1">
      <alignment vertical="top" wrapText="1"/>
    </xf>
    <xf numFmtId="0" fontId="8" fillId="0" borderId="5" xfId="5" applyFont="1" applyFill="1" applyBorder="1" applyAlignment="1">
      <alignment horizontal="left" vertical="top" wrapText="1" indent="3"/>
    </xf>
    <xf numFmtId="0" fontId="8" fillId="0" borderId="5" xfId="5" applyFont="1" applyFill="1" applyBorder="1" applyAlignment="1">
      <alignment horizontal="left" vertical="top" wrapText="1" indent="1"/>
    </xf>
    <xf numFmtId="0" fontId="8" fillId="0" borderId="5" xfId="5" applyFont="1" applyFill="1" applyBorder="1" applyAlignment="1">
      <alignment horizontal="center" vertical="top" wrapText="1"/>
    </xf>
    <xf numFmtId="0" fontId="9" fillId="0" borderId="5" xfId="5" applyFont="1" applyFill="1" applyBorder="1" applyAlignment="1">
      <alignment horizontal="left" vertical="top" wrapText="1"/>
    </xf>
    <xf numFmtId="10" fontId="4" fillId="0" borderId="5" xfId="5" applyNumberFormat="1" applyFont="1" applyFill="1" applyBorder="1" applyAlignment="1">
      <alignment horizontal="left" vertical="top" indent="1" shrinkToFit="1"/>
    </xf>
    <xf numFmtId="10" fontId="4" fillId="0" borderId="5" xfId="5" applyNumberFormat="1" applyFont="1" applyFill="1" applyBorder="1" applyAlignment="1">
      <alignment horizontal="right" vertical="top" shrinkToFit="1"/>
    </xf>
    <xf numFmtId="10" fontId="4" fillId="15" borderId="5" xfId="5" applyNumberFormat="1" applyFont="1" applyFill="1" applyBorder="1" applyAlignment="1">
      <alignment horizontal="right" vertical="top" shrinkToFit="1"/>
    </xf>
    <xf numFmtId="10" fontId="5" fillId="0" borderId="5" xfId="5" applyNumberFormat="1" applyFont="1" applyFill="1" applyBorder="1" applyAlignment="1">
      <alignment horizontal="right" vertical="top" shrinkToFit="1"/>
    </xf>
    <xf numFmtId="0" fontId="4" fillId="0" borderId="0" xfId="5" applyFont="1" applyFill="1" applyBorder="1" applyAlignment="1">
      <alignment vertical="top" wrapText="1"/>
    </xf>
    <xf numFmtId="0" fontId="9" fillId="0" borderId="0" xfId="5" applyFont="1" applyFill="1" applyBorder="1" applyAlignment="1">
      <alignment vertical="top" wrapText="1"/>
    </xf>
    <xf numFmtId="0" fontId="5" fillId="0" borderId="5" xfId="2" applyFont="1" applyBorder="1" applyAlignment="1">
      <alignment horizontal="center" vertical="top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14" fontId="4" fillId="0" borderId="19" xfId="0" applyNumberFormat="1" applyFont="1" applyFill="1" applyBorder="1" applyAlignment="1">
      <alignment horizontal="left" vertical="top"/>
    </xf>
    <xf numFmtId="14" fontId="4" fillId="0" borderId="20" xfId="0" applyNumberFormat="1" applyFont="1" applyFill="1" applyBorder="1" applyAlignment="1">
      <alignment horizontal="left"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6" xfId="4" applyFont="1" applyFill="1" applyBorder="1" applyAlignment="1">
      <alignment horizontal="center" vertical="center" wrapText="1"/>
    </xf>
    <xf numFmtId="43" fontId="8" fillId="0" borderId="25" xfId="3" applyNumberFormat="1" applyFont="1" applyFill="1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43" fontId="8" fillId="2" borderId="25" xfId="3" applyNumberFormat="1" applyFont="1" applyFill="1" applyBorder="1" applyAlignment="1">
      <alignment horizontal="right" vertical="top" wrapText="1"/>
    </xf>
    <xf numFmtId="0" fontId="4" fillId="0" borderId="12" xfId="3" applyFont="1" applyFill="1" applyBorder="1" applyAlignment="1">
      <alignment horizontal="left" vertical="top" wrapText="1"/>
    </xf>
    <xf numFmtId="0" fontId="4" fillId="0" borderId="11" xfId="3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horizontal="left" vertical="top" wrapText="1"/>
    </xf>
    <xf numFmtId="0" fontId="8" fillId="0" borderId="25" xfId="3" applyFont="1" applyFill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8" fillId="2" borderId="25" xfId="3" applyFont="1" applyFill="1" applyBorder="1" applyAlignment="1">
      <alignment horizontal="left" vertical="top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top" wrapText="1"/>
    </xf>
    <xf numFmtId="0" fontId="5" fillId="0" borderId="9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43" fontId="5" fillId="0" borderId="9" xfId="2" applyNumberFormat="1" applyFont="1" applyBorder="1" applyAlignment="1">
      <alignment horizontal="right" vertical="center" wrapText="1"/>
    </xf>
    <xf numFmtId="43" fontId="5" fillId="0" borderId="3" xfId="2" applyNumberFormat="1" applyFont="1" applyBorder="1" applyAlignment="1">
      <alignment horizontal="right" vertical="center" wrapText="1"/>
    </xf>
    <xf numFmtId="0" fontId="5" fillId="0" borderId="12" xfId="2" applyFont="1" applyBorder="1" applyAlignment="1">
      <alignment horizontal="left" vertical="top"/>
    </xf>
    <xf numFmtId="0" fontId="5" fillId="0" borderId="11" xfId="2" applyFont="1" applyBorder="1" applyAlignment="1">
      <alignment horizontal="left" vertical="top"/>
    </xf>
    <xf numFmtId="0" fontId="5" fillId="0" borderId="0" xfId="2" applyFont="1" applyBorder="1" applyAlignment="1">
      <alignment horizontal="left" vertical="top"/>
    </xf>
    <xf numFmtId="0" fontId="5" fillId="0" borderId="13" xfId="2" applyFont="1" applyBorder="1" applyAlignment="1">
      <alignment horizontal="left" vertical="top"/>
    </xf>
    <xf numFmtId="0" fontId="13" fillId="0" borderId="14" xfId="4" applyFont="1" applyFill="1" applyBorder="1" applyAlignment="1">
      <alignment horizontal="center" vertical="center" wrapText="1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6" xfId="4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43" fontId="5" fillId="0" borderId="28" xfId="2" applyNumberFormat="1" applyFont="1" applyBorder="1" applyAlignment="1">
      <alignment horizontal="right" vertical="center" wrapText="1"/>
    </xf>
    <xf numFmtId="0" fontId="9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left" vertical="top" wrapText="1"/>
    </xf>
    <xf numFmtId="0" fontId="9" fillId="0" borderId="0" xfId="5" applyFont="1" applyFill="1" applyBorder="1" applyAlignment="1">
      <alignment horizontal="center" vertical="top" wrapText="1"/>
    </xf>
    <xf numFmtId="0" fontId="13" fillId="0" borderId="14" xfId="5" applyFont="1" applyFill="1" applyBorder="1" applyAlignment="1">
      <alignment horizontal="center" vertical="center" wrapText="1"/>
    </xf>
    <xf numFmtId="0" fontId="13" fillId="0" borderId="15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8" fillId="14" borderId="1" xfId="5" applyFont="1" applyFill="1" applyBorder="1" applyAlignment="1">
      <alignment horizontal="center" vertical="top" wrapText="1"/>
    </xf>
    <xf numFmtId="0" fontId="8" fillId="14" borderId="6" xfId="5" applyFont="1" applyFill="1" applyBorder="1" applyAlignment="1">
      <alignment horizontal="center" vertical="top" wrapText="1"/>
    </xf>
    <xf numFmtId="0" fontId="8" fillId="14" borderId="2" xfId="5" applyFont="1" applyFill="1" applyBorder="1" applyAlignment="1">
      <alignment horizontal="center" vertical="top" wrapText="1"/>
    </xf>
    <xf numFmtId="0" fontId="8" fillId="0" borderId="7" xfId="5" applyFont="1" applyFill="1" applyBorder="1" applyAlignment="1">
      <alignment horizontal="left" vertical="top" wrapText="1"/>
    </xf>
    <xf numFmtId="0" fontId="8" fillId="0" borderId="4" xfId="5" applyFont="1" applyFill="1" applyBorder="1" applyAlignment="1">
      <alignment horizontal="left" vertical="top" wrapText="1"/>
    </xf>
    <xf numFmtId="0" fontId="8" fillId="0" borderId="8" xfId="5" applyFont="1" applyFill="1" applyBorder="1" applyAlignment="1">
      <alignment horizontal="left" vertical="top" wrapText="1"/>
    </xf>
    <xf numFmtId="0" fontId="9" fillId="0" borderId="12" xfId="5" applyFont="1" applyFill="1" applyBorder="1" applyAlignment="1">
      <alignment horizontal="left" vertical="top" wrapText="1"/>
    </xf>
    <xf numFmtId="0" fontId="4" fillId="0" borderId="12" xfId="5" applyFont="1" applyFill="1" applyBorder="1" applyAlignment="1">
      <alignment horizontal="left" vertical="top" wrapText="1"/>
    </xf>
    <xf numFmtId="14" fontId="4" fillId="0" borderId="19" xfId="2" applyNumberFormat="1" applyFont="1" applyBorder="1" applyAlignment="1">
      <alignment horizontal="left"/>
    </xf>
    <xf numFmtId="14" fontId="4" fillId="0" borderId="21" xfId="2" applyNumberFormat="1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2" fontId="8" fillId="12" borderId="0" xfId="0" applyNumberFormat="1" applyFont="1" applyFill="1" applyAlignment="1">
      <alignment horizontal="center" vertical="center"/>
    </xf>
  </cellXfs>
  <cellStyles count="6">
    <cellStyle name="Normal" xfId="0" builtinId="0"/>
    <cellStyle name="Normal 2" xfId="2"/>
    <cellStyle name="Normal 3" xfId="3"/>
    <cellStyle name="Normal 3 2" xfId="4"/>
    <cellStyle name="Normal 4" xfId="5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45720</xdr:rowOff>
    </xdr:from>
    <xdr:to>
      <xdr:col>1</xdr:col>
      <xdr:colOff>123825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167640</xdr:colOff>
          <xdr:row>0</xdr:row>
          <xdr:rowOff>83820</xdr:rowOff>
        </xdr:from>
        <xdr:to>
          <xdr:col>5</xdr:col>
          <xdr:colOff>632460</xdr:colOff>
          <xdr:row>0</xdr:row>
          <xdr:rowOff>739140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223151</xdr:colOff>
      <xdr:row>1618</xdr:row>
      <xdr:rowOff>0</xdr:rowOff>
    </xdr:from>
    <xdr:ext cx="824979" cy="299467"/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3971" y="284377348"/>
          <a:ext cx="824979" cy="299467"/>
        </a:xfrm>
        <a:prstGeom prst="rect">
          <a:avLst/>
        </a:prstGeom>
      </xdr:spPr>
    </xdr:pic>
    <xdr:clientData/>
  </xdr:oneCellAnchor>
  <xdr:twoCellAnchor editAs="oneCell">
    <xdr:from>
      <xdr:col>1</xdr:col>
      <xdr:colOff>114300</xdr:colOff>
      <xdr:row>0</xdr:row>
      <xdr:rowOff>45720</xdr:rowOff>
    </xdr:from>
    <xdr:to>
      <xdr:col>1</xdr:col>
      <xdr:colOff>619125</xdr:colOff>
      <xdr:row>0</xdr:row>
      <xdr:rowOff>746759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182880</xdr:colOff>
          <xdr:row>0</xdr:row>
          <xdr:rowOff>76200</xdr:rowOff>
        </xdr:from>
        <xdr:to>
          <xdr:col>13</xdr:col>
          <xdr:colOff>647700</xdr:colOff>
          <xdr:row>0</xdr:row>
          <xdr:rowOff>731520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53340</xdr:rowOff>
    </xdr:from>
    <xdr:to>
      <xdr:col>1</xdr:col>
      <xdr:colOff>154305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53340"/>
          <a:ext cx="51244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160020</xdr:colOff>
          <xdr:row>0</xdr:row>
          <xdr:rowOff>76200</xdr:rowOff>
        </xdr:from>
        <xdr:to>
          <xdr:col>5</xdr:col>
          <xdr:colOff>624840</xdr:colOff>
          <xdr:row>0</xdr:row>
          <xdr:rowOff>731520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45720</xdr:rowOff>
    </xdr:from>
    <xdr:to>
      <xdr:col>0</xdr:col>
      <xdr:colOff>626745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259080</xdr:colOff>
          <xdr:row>0</xdr:row>
          <xdr:rowOff>76200</xdr:rowOff>
        </xdr:from>
        <xdr:to>
          <xdr:col>20</xdr:col>
          <xdr:colOff>723900</xdr:colOff>
          <xdr:row>0</xdr:row>
          <xdr:rowOff>731520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0</xdr:col>
      <xdr:colOff>581025</xdr:colOff>
      <xdr:row>0</xdr:row>
      <xdr:rowOff>746759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572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198120</xdr:colOff>
          <xdr:row>0</xdr:row>
          <xdr:rowOff>76200</xdr:rowOff>
        </xdr:from>
        <xdr:to>
          <xdr:col>3</xdr:col>
          <xdr:colOff>662940</xdr:colOff>
          <xdr:row>0</xdr:row>
          <xdr:rowOff>731520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53340</xdr:rowOff>
    </xdr:from>
    <xdr:to>
      <xdr:col>0</xdr:col>
      <xdr:colOff>626745</xdr:colOff>
      <xdr:row>0</xdr:row>
      <xdr:rowOff>754379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3340"/>
          <a:ext cx="504825" cy="70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</xdr:colOff>
          <xdr:row>0</xdr:row>
          <xdr:rowOff>76200</xdr:rowOff>
        </xdr:from>
        <xdr:to>
          <xdr:col>5</xdr:col>
          <xdr:colOff>716280</xdr:colOff>
          <xdr:row>0</xdr:row>
          <xdr:rowOff>731520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25</xdr:row>
      <xdr:rowOff>71632</xdr:rowOff>
    </xdr:from>
    <xdr:ext cx="3586336" cy="46065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5550412"/>
          <a:ext cx="3586336" cy="460656"/>
        </a:xfrm>
        <a:prstGeom prst="rect">
          <a:avLst/>
        </a:prstGeom>
      </xdr:spPr>
    </xdr:pic>
    <xdr:clientData/>
  </xdr:oneCellAnchor>
  <xdr:oneCellAnchor>
    <xdr:from>
      <xdr:col>0</xdr:col>
      <xdr:colOff>708660</xdr:colOff>
      <xdr:row>30</xdr:row>
      <xdr:rowOff>60960</xdr:rowOff>
    </xdr:from>
    <xdr:ext cx="4296465" cy="743241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8641080"/>
          <a:ext cx="4296465" cy="743241"/>
        </a:xfrm>
        <a:prstGeom prst="rect">
          <a:avLst/>
        </a:prstGeom>
      </xdr:spPr>
    </xdr:pic>
    <xdr:clientData/>
  </xdr:oneCellAnchor>
  <xdr:oneCellAnchor>
    <xdr:from>
      <xdr:col>0</xdr:col>
      <xdr:colOff>60960</xdr:colOff>
      <xdr:row>0</xdr:row>
      <xdr:rowOff>30480</xdr:rowOff>
    </xdr:from>
    <xdr:ext cx="426720" cy="640080"/>
    <xdr:pic>
      <xdr:nvPicPr>
        <xdr:cNvPr id="4" name="Imagem 3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30480"/>
          <a:ext cx="426720" cy="64008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2377440</xdr:colOff>
          <xdr:row>0</xdr:row>
          <xdr:rowOff>76200</xdr:rowOff>
        </xdr:from>
        <xdr:to>
          <xdr:col>3</xdr:col>
          <xdr:colOff>2788920</xdr:colOff>
          <xdr:row>0</xdr:row>
          <xdr:rowOff>655320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2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3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4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5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6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7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8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2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3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4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5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6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8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99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0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1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</xdr:colOff>
      <xdr:row>1</xdr:row>
      <xdr:rowOff>3048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23900"/>
          <a:ext cx="3048" cy="3048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0</xdr:row>
      <xdr:rowOff>22860</xdr:rowOff>
    </xdr:from>
    <xdr:to>
      <xdr:col>2</xdr:col>
      <xdr:colOff>228600</xdr:colOff>
      <xdr:row>0</xdr:row>
      <xdr:rowOff>701040</xdr:rowOff>
    </xdr:to>
    <xdr:pic>
      <xdr:nvPicPr>
        <xdr:cNvPr id="1028" name="Imagem 1027">
          <a:extLst>
            <a:ext uri="{FF2B5EF4-FFF2-40B4-BE49-F238E27FC236}">
              <a16:creationId xmlns:a16="http://schemas.microsoft.com/office/drawing/2014/main" id="{29805E41-DAFF-413B-B8A7-8E8AF9E9A5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22860"/>
          <a:ext cx="449580" cy="678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411480</xdr:colOff>
          <xdr:row>0</xdr:row>
          <xdr:rowOff>83820</xdr:rowOff>
        </xdr:from>
        <xdr:to>
          <xdr:col>10</xdr:col>
          <xdr:colOff>822960</xdr:colOff>
          <xdr:row>0</xdr:row>
          <xdr:rowOff>662940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view="pageBreakPreview" zoomScaleNormal="100" zoomScaleSheetLayoutView="100" workbookViewId="0">
      <selection activeCell="J4" sqref="J4"/>
    </sheetView>
  </sheetViews>
  <sheetFormatPr defaultRowHeight="12" x14ac:dyDescent="0.25"/>
  <cols>
    <col min="1" max="1" width="6.88671875" style="1" customWidth="1"/>
    <col min="2" max="2" width="65" style="1" customWidth="1"/>
    <col min="3" max="3" width="10.109375" style="1" customWidth="1"/>
    <col min="4" max="5" width="12.5546875" style="1" customWidth="1"/>
    <col min="6" max="6" width="10.5546875" style="1" customWidth="1"/>
    <col min="7" max="7" width="8.88671875" style="1"/>
    <col min="8" max="9" width="12.5546875" style="1" customWidth="1"/>
    <col min="10" max="10" width="10.5546875" style="1" customWidth="1"/>
    <col min="11" max="16384" width="8.88671875" style="1"/>
  </cols>
  <sheetData>
    <row r="1" spans="1:13" ht="63" customHeight="1" thickBot="1" x14ac:dyDescent="0.3">
      <c r="A1" s="9"/>
      <c r="B1" s="10"/>
      <c r="C1" s="10"/>
      <c r="D1" s="10"/>
      <c r="E1" s="10"/>
      <c r="F1" s="11"/>
      <c r="M1" s="12"/>
    </row>
    <row r="2" spans="1:13" x14ac:dyDescent="0.25">
      <c r="A2" s="13" t="s">
        <v>83</v>
      </c>
      <c r="B2" s="14"/>
      <c r="C2" s="14"/>
      <c r="D2" s="15"/>
      <c r="E2" s="13" t="s">
        <v>84</v>
      </c>
      <c r="F2" s="16"/>
      <c r="M2" s="12"/>
    </row>
    <row r="3" spans="1:13" ht="12.6" thickBot="1" x14ac:dyDescent="0.3">
      <c r="A3" s="17" t="s">
        <v>94</v>
      </c>
      <c r="B3" s="18"/>
      <c r="C3" s="18"/>
      <c r="D3" s="19"/>
      <c r="E3" s="20">
        <v>52034933</v>
      </c>
      <c r="F3" s="19"/>
      <c r="M3" s="12"/>
    </row>
    <row r="4" spans="1:13" x14ac:dyDescent="0.25">
      <c r="A4" s="21" t="s">
        <v>85</v>
      </c>
      <c r="B4" s="22"/>
      <c r="C4" s="22"/>
      <c r="D4" s="23"/>
      <c r="E4" s="21" t="s">
        <v>86</v>
      </c>
      <c r="F4" s="24"/>
      <c r="M4" s="12"/>
    </row>
    <row r="5" spans="1:13" ht="12.6" thickBot="1" x14ac:dyDescent="0.3">
      <c r="A5" s="25" t="s">
        <v>15</v>
      </c>
      <c r="B5" s="18"/>
      <c r="C5" s="18"/>
      <c r="D5" s="19"/>
      <c r="E5" s="25" t="s">
        <v>16</v>
      </c>
      <c r="F5" s="19"/>
      <c r="M5" s="12"/>
    </row>
    <row r="6" spans="1:13" x14ac:dyDescent="0.25">
      <c r="A6" s="21" t="s">
        <v>87</v>
      </c>
      <c r="B6" s="22"/>
      <c r="C6" s="22"/>
      <c r="D6" s="23"/>
      <c r="E6" s="21" t="s">
        <v>88</v>
      </c>
      <c r="F6" s="24"/>
      <c r="M6" s="12"/>
    </row>
    <row r="7" spans="1:13" ht="12.6" thickBot="1" x14ac:dyDescent="0.3">
      <c r="A7" s="25" t="s">
        <v>17</v>
      </c>
      <c r="B7" s="18"/>
      <c r="C7" s="14"/>
      <c r="D7" s="16"/>
      <c r="E7" s="25" t="s">
        <v>18</v>
      </c>
      <c r="F7" s="19"/>
      <c r="M7" s="12"/>
    </row>
    <row r="8" spans="1:13" x14ac:dyDescent="0.25">
      <c r="A8" s="21" t="s">
        <v>89</v>
      </c>
      <c r="B8" s="22"/>
      <c r="C8" s="21" t="s">
        <v>90</v>
      </c>
      <c r="D8" s="23"/>
      <c r="E8" s="26" t="s">
        <v>91</v>
      </c>
      <c r="F8" s="24"/>
      <c r="M8" s="12"/>
    </row>
    <row r="9" spans="1:13" ht="12.6" thickBot="1" x14ac:dyDescent="0.3">
      <c r="A9" s="25" t="s">
        <v>92</v>
      </c>
      <c r="B9" s="18"/>
      <c r="C9" s="27">
        <v>45308</v>
      </c>
      <c r="D9" s="28"/>
      <c r="E9" s="29">
        <v>2148.39</v>
      </c>
      <c r="F9" s="19"/>
      <c r="M9" s="12"/>
    </row>
    <row r="10" spans="1:13" ht="16.95" customHeight="1" thickBot="1" x14ac:dyDescent="0.3">
      <c r="A10" s="378" t="s">
        <v>93</v>
      </c>
      <c r="B10" s="379"/>
      <c r="C10" s="380"/>
      <c r="D10" s="380"/>
      <c r="E10" s="379"/>
      <c r="F10" s="381"/>
      <c r="M10" s="12"/>
    </row>
    <row r="11" spans="1:13" s="6" customFormat="1" x14ac:dyDescent="0.3">
      <c r="A11" s="4" t="s">
        <v>0</v>
      </c>
      <c r="B11" s="4" t="s">
        <v>1</v>
      </c>
      <c r="C11" s="4" t="s">
        <v>2</v>
      </c>
      <c r="D11" s="5" t="s">
        <v>80</v>
      </c>
      <c r="E11" s="5" t="s">
        <v>81</v>
      </c>
      <c r="F11" s="5" t="s">
        <v>82</v>
      </c>
      <c r="H11" s="5" t="s">
        <v>80</v>
      </c>
      <c r="I11" s="5" t="s">
        <v>81</v>
      </c>
      <c r="J11" s="5" t="s">
        <v>82</v>
      </c>
    </row>
    <row r="12" spans="1:13" x14ac:dyDescent="0.25">
      <c r="A12" s="2">
        <v>1</v>
      </c>
      <c r="B12" s="3" t="s">
        <v>3</v>
      </c>
      <c r="C12" s="2">
        <v>1</v>
      </c>
      <c r="D12" s="8">
        <f>VLOOKUP(A12,Planilha!$B$12:$N$2126,13,FALSE)</f>
        <v>1437590.4999999998</v>
      </c>
      <c r="E12" s="8">
        <f>TRUNC(D12*1.2034,2)</f>
        <v>1729996.4</v>
      </c>
      <c r="F12" s="34">
        <f>E12/$E$23</f>
        <v>0.39340185222345775</v>
      </c>
      <c r="H12" s="8">
        <v>1783587.36</v>
      </c>
      <c r="I12" s="8">
        <v>2146369.0299999998</v>
      </c>
      <c r="J12" s="7">
        <v>39.340000000000003</v>
      </c>
    </row>
    <row r="13" spans="1:13" x14ac:dyDescent="0.25">
      <c r="A13" s="2">
        <v>2</v>
      </c>
      <c r="B13" s="3" t="s">
        <v>4</v>
      </c>
      <c r="C13" s="2">
        <v>1</v>
      </c>
      <c r="D13" s="8">
        <f>VLOOKUP(A13,Planilha!$B$12:$N$2126,13,FALSE)</f>
        <v>189077.03999999998</v>
      </c>
      <c r="E13" s="8">
        <f t="shared" ref="E13:E23" si="0">TRUNC(D13*1.2034,2)</f>
        <v>227535.3</v>
      </c>
      <c r="F13" s="34">
        <f t="shared" ref="F13:F22" si="1">E13/$E$23</f>
        <v>5.1741615454355933E-2</v>
      </c>
      <c r="H13" s="8">
        <v>234543.16</v>
      </c>
      <c r="I13" s="8">
        <v>282249.24</v>
      </c>
      <c r="J13" s="7">
        <v>5.17</v>
      </c>
    </row>
    <row r="14" spans="1:13" x14ac:dyDescent="0.25">
      <c r="A14" s="2">
        <v>3</v>
      </c>
      <c r="B14" s="3" t="s">
        <v>5</v>
      </c>
      <c r="C14" s="2">
        <v>1</v>
      </c>
      <c r="D14" s="8">
        <f>VLOOKUP(A14,Planilha!$B$12:$N$2126,13,FALSE)</f>
        <v>283795.10000000003</v>
      </c>
      <c r="E14" s="8">
        <f t="shared" si="0"/>
        <v>341519.02</v>
      </c>
      <c r="F14" s="34">
        <f t="shared" si="1"/>
        <v>7.7661557583322216E-2</v>
      </c>
      <c r="H14" s="8">
        <v>352051.46</v>
      </c>
      <c r="I14" s="8">
        <v>423658.73</v>
      </c>
      <c r="J14" s="7">
        <v>7.77</v>
      </c>
    </row>
    <row r="15" spans="1:13" x14ac:dyDescent="0.25">
      <c r="A15" s="2">
        <v>4</v>
      </c>
      <c r="B15" s="3" t="s">
        <v>6</v>
      </c>
      <c r="C15" s="2">
        <v>1</v>
      </c>
      <c r="D15" s="8">
        <f>VLOOKUP(A15,Planilha!$B$12:$N$2126,13,FALSE)</f>
        <v>77906.540000000008</v>
      </c>
      <c r="E15" s="8">
        <f t="shared" si="0"/>
        <v>93752.73</v>
      </c>
      <c r="F15" s="34">
        <f t="shared" si="1"/>
        <v>2.1319407157729193E-2</v>
      </c>
      <c r="H15" s="8">
        <v>96643.48</v>
      </c>
      <c r="I15" s="8">
        <v>116300.76</v>
      </c>
      <c r="J15" s="7">
        <v>2.13</v>
      </c>
    </row>
    <row r="16" spans="1:13" x14ac:dyDescent="0.25">
      <c r="A16" s="2">
        <v>5</v>
      </c>
      <c r="B16" s="3" t="s">
        <v>7</v>
      </c>
      <c r="C16" s="2">
        <v>2</v>
      </c>
      <c r="D16" s="8">
        <f>VLOOKUP(A16,Planilha!$B$12:$N$2126,13,FALSE)</f>
        <v>413273.57</v>
      </c>
      <c r="E16" s="8">
        <f t="shared" si="0"/>
        <v>497333.41</v>
      </c>
      <c r="F16" s="34">
        <f t="shared" si="1"/>
        <v>0.11309381029151756</v>
      </c>
      <c r="H16" s="8">
        <v>512659.46</v>
      </c>
      <c r="I16" s="8">
        <v>616934.39</v>
      </c>
      <c r="J16" s="7">
        <v>11.31</v>
      </c>
    </row>
    <row r="17" spans="1:10" x14ac:dyDescent="0.25">
      <c r="A17" s="2">
        <v>6</v>
      </c>
      <c r="B17" s="3" t="s">
        <v>8</v>
      </c>
      <c r="C17" s="2">
        <v>1</v>
      </c>
      <c r="D17" s="8">
        <f>VLOOKUP(A17,Planilha!$B$12:$N$2126,13,FALSE)</f>
        <v>344598.52999999997</v>
      </c>
      <c r="E17" s="8">
        <f t="shared" si="0"/>
        <v>414689.87</v>
      </c>
      <c r="F17" s="34">
        <f t="shared" si="1"/>
        <v>9.4300637247745095E-2</v>
      </c>
      <c r="H17" s="8">
        <v>427478.42</v>
      </c>
      <c r="I17" s="8">
        <v>514427.53</v>
      </c>
      <c r="J17" s="7">
        <v>9.43</v>
      </c>
    </row>
    <row r="18" spans="1:10" x14ac:dyDescent="0.25">
      <c r="A18" s="2">
        <v>7</v>
      </c>
      <c r="B18" s="3" t="s">
        <v>9</v>
      </c>
      <c r="C18" s="2">
        <v>1</v>
      </c>
      <c r="D18" s="8">
        <f>VLOOKUP(A18,Planilha!$B$12:$N$2126,13,FALSE)</f>
        <v>271236.49</v>
      </c>
      <c r="E18" s="8">
        <f t="shared" si="0"/>
        <v>326405.99</v>
      </c>
      <c r="F18" s="34">
        <f t="shared" si="1"/>
        <v>7.4224848700743792E-2</v>
      </c>
      <c r="H18" s="8">
        <v>336449.33</v>
      </c>
      <c r="I18" s="8">
        <v>404883.12</v>
      </c>
      <c r="J18" s="7">
        <v>7.42</v>
      </c>
    </row>
    <row r="19" spans="1:10" x14ac:dyDescent="0.25">
      <c r="A19" s="2">
        <v>8</v>
      </c>
      <c r="B19" s="3" t="s">
        <v>10</v>
      </c>
      <c r="C19" s="2">
        <v>1</v>
      </c>
      <c r="D19" s="8">
        <f>VLOOKUP(A19,Planilha!$B$12:$N$2126,13,FALSE)</f>
        <v>194661.00000000003</v>
      </c>
      <c r="E19" s="8">
        <f t="shared" si="0"/>
        <v>234255.04</v>
      </c>
      <c r="F19" s="34">
        <f t="shared" si="1"/>
        <v>5.3269686936157898E-2</v>
      </c>
      <c r="H19" s="8">
        <v>241452.08</v>
      </c>
      <c r="I19" s="8">
        <v>290563.43</v>
      </c>
      <c r="J19" s="7">
        <v>5.33</v>
      </c>
    </row>
    <row r="20" spans="1:10" x14ac:dyDescent="0.25">
      <c r="A20" s="2">
        <v>9</v>
      </c>
      <c r="B20" s="3" t="s">
        <v>11</v>
      </c>
      <c r="C20" s="2">
        <v>1</v>
      </c>
      <c r="D20" s="8">
        <f>VLOOKUP(A20,Planilha!$B$12:$N$2126,13,FALSE)</f>
        <v>373066.87000000005</v>
      </c>
      <c r="E20" s="8">
        <f t="shared" si="0"/>
        <v>448948.67</v>
      </c>
      <c r="F20" s="34">
        <f t="shared" si="1"/>
        <v>0.10209110165273055</v>
      </c>
      <c r="H20" s="8">
        <v>462769.83</v>
      </c>
      <c r="I20" s="8">
        <v>556897.21</v>
      </c>
      <c r="J20" s="7">
        <v>10.210000000000001</v>
      </c>
    </row>
    <row r="21" spans="1:10" x14ac:dyDescent="0.25">
      <c r="A21" s="2">
        <v>10</v>
      </c>
      <c r="B21" s="3" t="s">
        <v>12</v>
      </c>
      <c r="C21" s="2">
        <v>7</v>
      </c>
      <c r="D21" s="8">
        <f>VLOOKUP(A21,Planilha!$B$12:$N$2126,13,FALSE)</f>
        <v>47864.119999999995</v>
      </c>
      <c r="E21" s="8">
        <f t="shared" si="0"/>
        <v>57599.68</v>
      </c>
      <c r="F21" s="34">
        <f t="shared" si="1"/>
        <v>1.3098189568185493E-2</v>
      </c>
      <c r="H21" s="8">
        <v>59382.05</v>
      </c>
      <c r="I21" s="8">
        <v>71460.36</v>
      </c>
      <c r="J21" s="7">
        <v>1.31</v>
      </c>
    </row>
    <row r="22" spans="1:10" x14ac:dyDescent="0.25">
      <c r="A22" s="2">
        <v>11</v>
      </c>
      <c r="B22" s="3" t="s">
        <v>13</v>
      </c>
      <c r="C22" s="2">
        <v>2</v>
      </c>
      <c r="D22" s="8">
        <f>VLOOKUP(A22,Planilha!$B$12:$N$2126,13,FALSE)</f>
        <v>21184.760000000002</v>
      </c>
      <c r="E22" s="8">
        <f t="shared" si="0"/>
        <v>25493.74</v>
      </c>
      <c r="F22" s="34">
        <f t="shared" si="1"/>
        <v>5.7972863620428666E-3</v>
      </c>
      <c r="H22" s="8">
        <v>26281.9</v>
      </c>
      <c r="I22" s="8">
        <v>31627.65</v>
      </c>
      <c r="J22" s="7">
        <v>0.57999999999999996</v>
      </c>
    </row>
    <row r="23" spans="1:10" s="33" customFormat="1" x14ac:dyDescent="0.25">
      <c r="A23" s="377" t="s">
        <v>14</v>
      </c>
      <c r="B23" s="377"/>
      <c r="C23" s="30"/>
      <c r="D23" s="31">
        <f>SUM(D12:D22)</f>
        <v>3654254.5199999996</v>
      </c>
      <c r="E23" s="31">
        <f t="shared" si="0"/>
        <v>4397529.88</v>
      </c>
      <c r="F23" s="35">
        <f>SUM(F12:F22)</f>
        <v>0.99999999317798816</v>
      </c>
      <c r="H23" s="31">
        <v>4533298.53</v>
      </c>
      <c r="I23" s="31">
        <v>5455371.4500000002</v>
      </c>
      <c r="J23" s="32">
        <v>100</v>
      </c>
    </row>
  </sheetData>
  <mergeCells count="2">
    <mergeCell ref="A23:B23"/>
    <mergeCell ref="A10:F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1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3074" r:id="rId4">
          <objectPr defaultSize="0" autoPict="0" r:id="rId5">
            <anchor moveWithCells="1" sizeWithCells="1">
              <from>
                <xdr:col>5</xdr:col>
                <xdr:colOff>167640</xdr:colOff>
                <xdr:row>0</xdr:row>
                <xdr:rowOff>83820</xdr:rowOff>
              </from>
              <to>
                <xdr:col>5</xdr:col>
                <xdr:colOff>632460</xdr:colOff>
                <xdr:row>0</xdr:row>
                <xdr:rowOff>739140</xdr:rowOff>
              </to>
            </anchor>
          </objectPr>
        </oleObject>
      </mc:Choice>
      <mc:Fallback>
        <oleObject progId="CorelDraw.Graphic.17" shapeId="30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136"/>
  <sheetViews>
    <sheetView showGridLines="0" view="pageBreakPreview" topLeftCell="A2" zoomScaleNormal="100" zoomScaleSheetLayoutView="100" workbookViewId="0">
      <selection activeCell="K2" sqref="K1:K1048576"/>
    </sheetView>
  </sheetViews>
  <sheetFormatPr defaultRowHeight="12" x14ac:dyDescent="0.3"/>
  <cols>
    <col min="1" max="1" width="8.88671875" style="36"/>
    <col min="2" max="2" width="10" style="36" customWidth="1"/>
    <col min="3" max="3" width="11.33203125" style="36" customWidth="1"/>
    <col min="4" max="4" width="10.88671875" style="36" customWidth="1"/>
    <col min="5" max="5" width="69.44140625" style="36" customWidth="1"/>
    <col min="6" max="6" width="7.6640625" style="36" customWidth="1"/>
    <col min="7" max="8" width="11" style="36" customWidth="1"/>
    <col min="9" max="9" width="7.77734375" style="112" hidden="1" customWidth="1"/>
    <col min="10" max="10" width="11" style="36" customWidth="1"/>
    <col min="11" max="11" width="7" style="112" hidden="1" customWidth="1"/>
    <col min="12" max="14" width="11" style="36" customWidth="1"/>
    <col min="15" max="15" width="4.6640625" style="36" customWidth="1"/>
    <col min="16" max="19" width="11" style="36" customWidth="1"/>
    <col min="20" max="16384" width="8.88671875" style="36"/>
  </cols>
  <sheetData>
    <row r="1" spans="1:22" s="114" customFormat="1" ht="63.6" customHeight="1" thickBot="1" x14ac:dyDescent="0.35">
      <c r="B1" s="115"/>
      <c r="C1" s="116"/>
      <c r="D1" s="116"/>
      <c r="E1" s="116"/>
      <c r="F1" s="117"/>
      <c r="G1" s="116"/>
      <c r="H1" s="116"/>
      <c r="I1" s="118"/>
      <c r="J1" s="116"/>
      <c r="K1" s="118"/>
      <c r="L1" s="116"/>
      <c r="M1" s="116"/>
      <c r="N1" s="119"/>
    </row>
    <row r="2" spans="1:22" s="114" customFormat="1" x14ac:dyDescent="0.25">
      <c r="B2" s="13" t="s">
        <v>83</v>
      </c>
      <c r="C2" s="120"/>
      <c r="D2" s="120"/>
      <c r="E2" s="120"/>
      <c r="F2" s="121"/>
      <c r="G2" s="120"/>
      <c r="H2" s="120"/>
      <c r="I2" s="122"/>
      <c r="J2" s="120"/>
      <c r="K2" s="122"/>
      <c r="L2" s="13" t="s">
        <v>84</v>
      </c>
      <c r="M2" s="120"/>
      <c r="N2" s="123"/>
    </row>
    <row r="3" spans="1:22" s="114" customFormat="1" ht="12.6" thickBot="1" x14ac:dyDescent="0.3">
      <c r="B3" s="17" t="s">
        <v>94</v>
      </c>
      <c r="C3" s="124"/>
      <c r="D3" s="124"/>
      <c r="E3" s="124"/>
      <c r="F3" s="125"/>
      <c r="G3" s="124"/>
      <c r="H3" s="124"/>
      <c r="I3" s="126"/>
      <c r="J3" s="124"/>
      <c r="K3" s="126"/>
      <c r="L3" s="20">
        <v>52034933</v>
      </c>
      <c r="M3" s="124"/>
      <c r="N3" s="127"/>
    </row>
    <row r="4" spans="1:22" s="114" customFormat="1" x14ac:dyDescent="0.25">
      <c r="B4" s="21" t="s">
        <v>85</v>
      </c>
      <c r="C4" s="128"/>
      <c r="D4" s="128"/>
      <c r="E4" s="128"/>
      <c r="F4" s="129" t="s">
        <v>90</v>
      </c>
      <c r="G4" s="128"/>
      <c r="H4" s="128"/>
      <c r="I4" s="130"/>
      <c r="J4" s="120"/>
      <c r="K4" s="122"/>
      <c r="L4" s="21" t="s">
        <v>86</v>
      </c>
      <c r="M4" s="128"/>
      <c r="N4" s="123"/>
    </row>
    <row r="5" spans="1:22" s="114" customFormat="1" ht="12.6" thickBot="1" x14ac:dyDescent="0.3">
      <c r="B5" s="25" t="s">
        <v>15</v>
      </c>
      <c r="C5" s="131"/>
      <c r="D5" s="131"/>
      <c r="E5" s="131"/>
      <c r="F5" s="382">
        <v>45308</v>
      </c>
      <c r="G5" s="383"/>
      <c r="H5" s="132"/>
      <c r="I5" s="133"/>
      <c r="J5" s="124"/>
      <c r="K5" s="126"/>
      <c r="L5" s="25" t="s">
        <v>16</v>
      </c>
      <c r="M5" s="131"/>
      <c r="N5" s="127"/>
    </row>
    <row r="6" spans="1:22" s="114" customFormat="1" ht="12" customHeight="1" x14ac:dyDescent="0.25">
      <c r="B6" s="21" t="s">
        <v>88</v>
      </c>
      <c r="C6" s="134"/>
      <c r="D6" s="135"/>
      <c r="E6" s="21" t="s">
        <v>87</v>
      </c>
      <c r="F6" s="136" t="s">
        <v>5098</v>
      </c>
      <c r="G6" s="137"/>
      <c r="H6" s="137"/>
      <c r="I6" s="138"/>
      <c r="J6" s="139"/>
      <c r="K6" s="140"/>
      <c r="L6" s="136" t="s">
        <v>5099</v>
      </c>
      <c r="M6" s="134"/>
      <c r="N6" s="141"/>
    </row>
    <row r="7" spans="1:22" s="114" customFormat="1" ht="12.6" thickBot="1" x14ac:dyDescent="0.3">
      <c r="B7" s="25" t="s">
        <v>18</v>
      </c>
      <c r="C7" s="142"/>
      <c r="D7" s="143"/>
      <c r="E7" s="25" t="s">
        <v>17</v>
      </c>
      <c r="F7" s="144">
        <v>45078</v>
      </c>
      <c r="G7" s="145" t="s">
        <v>5100</v>
      </c>
      <c r="H7" s="145"/>
      <c r="I7" s="146"/>
      <c r="J7" s="147"/>
      <c r="K7" s="148"/>
      <c r="L7" s="144">
        <v>45078</v>
      </c>
      <c r="M7" s="145" t="s">
        <v>5101</v>
      </c>
      <c r="N7" s="149"/>
    </row>
    <row r="8" spans="1:22" s="114" customFormat="1" ht="12" customHeight="1" x14ac:dyDescent="0.3">
      <c r="B8" s="136" t="s">
        <v>5102</v>
      </c>
      <c r="C8" s="134"/>
      <c r="D8" s="135"/>
      <c r="E8" s="150" t="s">
        <v>5103</v>
      </c>
      <c r="F8" s="136" t="s">
        <v>5104</v>
      </c>
      <c r="G8" s="137"/>
      <c r="H8" s="137"/>
      <c r="I8" s="138"/>
      <c r="J8" s="139"/>
      <c r="K8" s="140"/>
      <c r="L8" s="150" t="s">
        <v>91</v>
      </c>
      <c r="M8" s="120"/>
      <c r="N8" s="151"/>
    </row>
    <row r="9" spans="1:22" s="114" customFormat="1" ht="12.6" thickBot="1" x14ac:dyDescent="0.35">
      <c r="B9" s="152">
        <v>878.72</v>
      </c>
      <c r="C9" s="124"/>
      <c r="D9" s="127"/>
      <c r="E9" s="153">
        <v>2148.39</v>
      </c>
      <c r="F9" s="154">
        <v>878.72</v>
      </c>
      <c r="G9" s="155"/>
      <c r="H9" s="156"/>
      <c r="I9" s="157"/>
      <c r="J9" s="156"/>
      <c r="K9" s="157"/>
      <c r="L9" s="154">
        <v>2148.39</v>
      </c>
      <c r="M9" s="155"/>
      <c r="N9" s="158"/>
    </row>
    <row r="10" spans="1:22" s="159" customFormat="1" ht="12.6" thickBot="1" x14ac:dyDescent="0.35">
      <c r="B10" s="384" t="s">
        <v>5105</v>
      </c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6"/>
      <c r="O10" s="160"/>
      <c r="P10" s="160"/>
    </row>
    <row r="11" spans="1:22" s="108" customFormat="1" ht="24" x14ac:dyDescent="0.3">
      <c r="B11" s="168" t="s">
        <v>0</v>
      </c>
      <c r="C11" s="168" t="s">
        <v>95</v>
      </c>
      <c r="D11" s="168" t="s">
        <v>96</v>
      </c>
      <c r="E11" s="169" t="s">
        <v>1</v>
      </c>
      <c r="F11" s="168" t="s">
        <v>78</v>
      </c>
      <c r="G11" s="168" t="s">
        <v>79</v>
      </c>
      <c r="H11" s="168" t="s">
        <v>97</v>
      </c>
      <c r="I11" s="170"/>
      <c r="J11" s="168" t="s">
        <v>98</v>
      </c>
      <c r="K11" s="170"/>
      <c r="L11" s="168" t="s">
        <v>99</v>
      </c>
      <c r="M11" s="168" t="s">
        <v>100</v>
      </c>
      <c r="N11" s="168" t="s">
        <v>101</v>
      </c>
      <c r="O11" s="107"/>
      <c r="P11" s="61" t="s">
        <v>98</v>
      </c>
      <c r="Q11" s="61" t="s">
        <v>99</v>
      </c>
      <c r="R11" s="61" t="s">
        <v>100</v>
      </c>
      <c r="S11" s="61" t="s">
        <v>101</v>
      </c>
      <c r="U11" s="61" t="s">
        <v>98</v>
      </c>
      <c r="V11" s="61" t="s">
        <v>99</v>
      </c>
    </row>
    <row r="12" spans="1:22" x14ac:dyDescent="0.25">
      <c r="A12" s="60" t="s">
        <v>2971</v>
      </c>
      <c r="B12" s="171">
        <v>1</v>
      </c>
      <c r="C12" s="172"/>
      <c r="D12" s="172"/>
      <c r="E12" s="173" t="s">
        <v>15</v>
      </c>
      <c r="F12" s="174" t="s">
        <v>102</v>
      </c>
      <c r="G12" s="175">
        <v>1</v>
      </c>
      <c r="H12" s="176"/>
      <c r="I12" s="177"/>
      <c r="J12" s="176"/>
      <c r="K12" s="177"/>
      <c r="L12" s="176"/>
      <c r="M12" s="175">
        <f>M13+M20+M38+M42+M59+M89+M142+M301+M410+M445+M452+M455+M462+M469+M486+M490+M505</f>
        <v>1437590.4999999998</v>
      </c>
      <c r="N12" s="175">
        <f>N13+N20+N38+N42+N59+N89+N142+N301+N410+N445+N452+N455+N462+N469+N486+N490+N505</f>
        <v>1437590.4999999998</v>
      </c>
      <c r="O12" s="37"/>
      <c r="P12" s="66"/>
      <c r="Q12" s="66"/>
      <c r="R12" s="65">
        <v>1783587.36</v>
      </c>
      <c r="S12" s="65">
        <v>1783587.36</v>
      </c>
      <c r="T12" s="162">
        <f>N12-S12</f>
        <v>-345996.86000000034</v>
      </c>
    </row>
    <row r="13" spans="1:22" x14ac:dyDescent="0.25">
      <c r="A13" s="60" t="s">
        <v>2972</v>
      </c>
      <c r="B13" s="178" t="s">
        <v>103</v>
      </c>
      <c r="C13" s="179"/>
      <c r="D13" s="179"/>
      <c r="E13" s="180" t="s">
        <v>20</v>
      </c>
      <c r="F13" s="181"/>
      <c r="G13" s="182"/>
      <c r="H13" s="182"/>
      <c r="I13" s="177"/>
      <c r="J13" s="182"/>
      <c r="K13" s="177"/>
      <c r="L13" s="182"/>
      <c r="M13" s="183">
        <f>M14</f>
        <v>119632.04999999999</v>
      </c>
      <c r="N13" s="183">
        <f>N14</f>
        <v>119632.04999999999</v>
      </c>
      <c r="O13" s="37"/>
      <c r="P13" s="67"/>
      <c r="Q13" s="67"/>
      <c r="R13" s="68">
        <v>148382.29</v>
      </c>
      <c r="S13" s="68">
        <v>148382.29</v>
      </c>
      <c r="T13" s="162">
        <f t="shared" ref="T13:T76" si="0">N13-S13</f>
        <v>-28750.24000000002</v>
      </c>
    </row>
    <row r="14" spans="1:22" x14ac:dyDescent="0.25">
      <c r="A14" s="60" t="s">
        <v>2973</v>
      </c>
      <c r="B14" s="184" t="s">
        <v>104</v>
      </c>
      <c r="C14" s="185"/>
      <c r="D14" s="185"/>
      <c r="E14" s="186" t="s">
        <v>105</v>
      </c>
      <c r="F14" s="187"/>
      <c r="G14" s="188"/>
      <c r="H14" s="188"/>
      <c r="I14" s="177"/>
      <c r="J14" s="188"/>
      <c r="K14" s="177"/>
      <c r="L14" s="188"/>
      <c r="M14" s="189">
        <f>SUM(M15:M19)</f>
        <v>119632.04999999999</v>
      </c>
      <c r="N14" s="189">
        <f>SUM(N15:N19)</f>
        <v>119632.04999999999</v>
      </c>
      <c r="O14" s="37"/>
      <c r="P14" s="69"/>
      <c r="Q14" s="69"/>
      <c r="R14" s="70">
        <v>148382.29</v>
      </c>
      <c r="S14" s="70">
        <v>148382.29</v>
      </c>
      <c r="T14" s="162">
        <f t="shared" si="0"/>
        <v>-28750.24000000002</v>
      </c>
    </row>
    <row r="15" spans="1:22" ht="24" x14ac:dyDescent="0.3">
      <c r="A15" s="60" t="s">
        <v>2974</v>
      </c>
      <c r="B15" s="190" t="s">
        <v>106</v>
      </c>
      <c r="C15" s="191" t="s">
        <v>107</v>
      </c>
      <c r="D15" s="192">
        <v>20200</v>
      </c>
      <c r="E15" s="193" t="s">
        <v>2898</v>
      </c>
      <c r="F15" s="194" t="s">
        <v>108</v>
      </c>
      <c r="G15" s="195">
        <v>2193.7600000000002</v>
      </c>
      <c r="H15" s="196">
        <v>2193.7600000000002</v>
      </c>
      <c r="I15" s="197">
        <v>7.24</v>
      </c>
      <c r="J15" s="196">
        <v>5.83</v>
      </c>
      <c r="K15" s="197">
        <v>0</v>
      </c>
      <c r="L15" s="196">
        <v>0</v>
      </c>
      <c r="M15" s="196">
        <f>TRUNC(((J15*G15)+(L15*G15)),2)</f>
        <v>12789.62</v>
      </c>
      <c r="N15" s="196">
        <f>TRUNC(((J15*H15)+(L15*H15)),2)</f>
        <v>12789.62</v>
      </c>
      <c r="O15" s="45"/>
      <c r="P15" s="71">
        <v>7.24</v>
      </c>
      <c r="Q15" s="71">
        <v>0</v>
      </c>
      <c r="R15" s="71">
        <v>15882.82</v>
      </c>
      <c r="S15" s="71">
        <v>15882.82</v>
      </c>
      <c r="T15" s="162">
        <f t="shared" si="0"/>
        <v>-3093.1999999999989</v>
      </c>
      <c r="U15" s="71">
        <f>TRUNC(J15*H15,2)</f>
        <v>12789.62</v>
      </c>
      <c r="V15" s="71">
        <f>TRUNC(L15*H15,2)</f>
        <v>0</v>
      </c>
    </row>
    <row r="16" spans="1:22" ht="36" x14ac:dyDescent="0.3">
      <c r="A16" s="60" t="s">
        <v>2975</v>
      </c>
      <c r="B16" s="190" t="s">
        <v>109</v>
      </c>
      <c r="C16" s="191" t="s">
        <v>107</v>
      </c>
      <c r="D16" s="192">
        <v>20212</v>
      </c>
      <c r="E16" s="198" t="s">
        <v>110</v>
      </c>
      <c r="F16" s="194" t="s">
        <v>108</v>
      </c>
      <c r="G16" s="195">
        <v>50.82</v>
      </c>
      <c r="H16" s="196">
        <v>50.82</v>
      </c>
      <c r="I16" s="197">
        <v>251.83</v>
      </c>
      <c r="J16" s="196">
        <v>203.1</v>
      </c>
      <c r="K16" s="197">
        <v>66.349999999999994</v>
      </c>
      <c r="L16" s="196">
        <v>53.51</v>
      </c>
      <c r="M16" s="196">
        <f>TRUNC(((J16*G16)+(L16*G16)),2)</f>
        <v>13040.92</v>
      </c>
      <c r="N16" s="196">
        <f>TRUNC(((J16*H16)+(L16*H16)),2)</f>
        <v>13040.92</v>
      </c>
      <c r="O16" s="46"/>
      <c r="P16" s="71">
        <v>251.83</v>
      </c>
      <c r="Q16" s="71">
        <v>66.349999999999994</v>
      </c>
      <c r="R16" s="71">
        <v>16169.9</v>
      </c>
      <c r="S16" s="71">
        <v>16169.9</v>
      </c>
      <c r="T16" s="162">
        <f t="shared" si="0"/>
        <v>-3128.9799999999996</v>
      </c>
      <c r="U16" s="71">
        <f t="shared" ref="U16:U79" si="1">TRUNC(J16*H16,2)</f>
        <v>10321.540000000001</v>
      </c>
      <c r="V16" s="71">
        <f t="shared" ref="V16:V79" si="2">TRUNC(L16*H16,2)</f>
        <v>2719.37</v>
      </c>
    </row>
    <row r="17" spans="1:22" ht="24" x14ac:dyDescent="0.3">
      <c r="A17" s="60" t="s">
        <v>2976</v>
      </c>
      <c r="B17" s="190" t="s">
        <v>111</v>
      </c>
      <c r="C17" s="191" t="s">
        <v>107</v>
      </c>
      <c r="D17" s="192">
        <v>21301</v>
      </c>
      <c r="E17" s="193" t="s">
        <v>2899</v>
      </c>
      <c r="F17" s="194" t="s">
        <v>108</v>
      </c>
      <c r="G17" s="195">
        <v>7.5</v>
      </c>
      <c r="H17" s="196">
        <v>7.5</v>
      </c>
      <c r="I17" s="197">
        <v>410.66</v>
      </c>
      <c r="J17" s="196">
        <v>331.19</v>
      </c>
      <c r="K17" s="197">
        <v>3.1</v>
      </c>
      <c r="L17" s="196">
        <v>2.5</v>
      </c>
      <c r="M17" s="196">
        <f>TRUNC(((J17*G17)+(L17*G17)),2)</f>
        <v>2502.67</v>
      </c>
      <c r="N17" s="196">
        <f>TRUNC(((J17*H17)+(L17*H17)),2)</f>
        <v>2502.67</v>
      </c>
      <c r="O17" s="45"/>
      <c r="P17" s="71">
        <v>410.66</v>
      </c>
      <c r="Q17" s="71">
        <v>3.1</v>
      </c>
      <c r="R17" s="71">
        <v>3103.2</v>
      </c>
      <c r="S17" s="71">
        <v>3103.2</v>
      </c>
      <c r="T17" s="162">
        <f t="shared" si="0"/>
        <v>-600.52999999999975</v>
      </c>
      <c r="U17" s="71">
        <f t="shared" si="1"/>
        <v>2483.92</v>
      </c>
      <c r="V17" s="71">
        <f t="shared" si="2"/>
        <v>18.75</v>
      </c>
    </row>
    <row r="18" spans="1:22" x14ac:dyDescent="0.3">
      <c r="A18" s="60" t="s">
        <v>2977</v>
      </c>
      <c r="B18" s="190" t="s">
        <v>112</v>
      </c>
      <c r="C18" s="191" t="s">
        <v>107</v>
      </c>
      <c r="D18" s="192">
        <v>21602</v>
      </c>
      <c r="E18" s="198" t="s">
        <v>113</v>
      </c>
      <c r="F18" s="194" t="s">
        <v>108</v>
      </c>
      <c r="G18" s="195">
        <v>2193.7600000000002</v>
      </c>
      <c r="H18" s="196">
        <v>2193.7600000000002</v>
      </c>
      <c r="I18" s="197">
        <v>47.3</v>
      </c>
      <c r="J18" s="196">
        <v>38.14</v>
      </c>
      <c r="K18" s="197">
        <v>0</v>
      </c>
      <c r="L18" s="196">
        <v>0</v>
      </c>
      <c r="M18" s="196">
        <f>TRUNC(((J18*G18)+(L18*G18)),2)</f>
        <v>83670</v>
      </c>
      <c r="N18" s="196">
        <f>TRUNC(((J18*H18)+(L18*H18)),2)</f>
        <v>83670</v>
      </c>
      <c r="O18" s="45"/>
      <c r="P18" s="71">
        <v>47.3</v>
      </c>
      <c r="Q18" s="71">
        <v>0</v>
      </c>
      <c r="R18" s="71">
        <v>103764.84</v>
      </c>
      <c r="S18" s="71">
        <v>103764.84</v>
      </c>
      <c r="T18" s="162">
        <f t="shared" si="0"/>
        <v>-20094.839999999997</v>
      </c>
      <c r="U18" s="71">
        <f t="shared" si="1"/>
        <v>83670</v>
      </c>
      <c r="V18" s="71">
        <f t="shared" si="2"/>
        <v>0</v>
      </c>
    </row>
    <row r="19" spans="1:22" ht="24" x14ac:dyDescent="0.3">
      <c r="A19" s="60" t="s">
        <v>2978</v>
      </c>
      <c r="B19" s="190" t="s">
        <v>114</v>
      </c>
      <c r="C19" s="191" t="s">
        <v>107</v>
      </c>
      <c r="D19" s="192">
        <v>20600</v>
      </c>
      <c r="E19" s="198" t="s">
        <v>115</v>
      </c>
      <c r="F19" s="194" t="s">
        <v>108</v>
      </c>
      <c r="G19" s="195">
        <v>122.67</v>
      </c>
      <c r="H19" s="196">
        <v>122.67</v>
      </c>
      <c r="I19" s="197">
        <v>59.61</v>
      </c>
      <c r="J19" s="196">
        <v>48.07</v>
      </c>
      <c r="K19" s="197">
        <v>17.52</v>
      </c>
      <c r="L19" s="196">
        <v>14.12</v>
      </c>
      <c r="M19" s="196">
        <f>TRUNC(((J19*G19)+(L19*G19)),2)</f>
        <v>7628.84</v>
      </c>
      <c r="N19" s="196">
        <f>TRUNC(((J19*H19)+(L19*H19)),2)</f>
        <v>7628.84</v>
      </c>
      <c r="O19" s="45"/>
      <c r="P19" s="71">
        <v>59.61</v>
      </c>
      <c r="Q19" s="71">
        <v>17.52</v>
      </c>
      <c r="R19" s="71">
        <v>9461.5300000000007</v>
      </c>
      <c r="S19" s="71">
        <v>9461.5300000000007</v>
      </c>
      <c r="T19" s="162">
        <f t="shared" si="0"/>
        <v>-1832.6900000000005</v>
      </c>
      <c r="U19" s="71">
        <f t="shared" si="1"/>
        <v>5896.74</v>
      </c>
      <c r="V19" s="71">
        <f t="shared" si="2"/>
        <v>1732.1</v>
      </c>
    </row>
    <row r="20" spans="1:22" x14ac:dyDescent="0.25">
      <c r="A20" s="60" t="s">
        <v>2979</v>
      </c>
      <c r="B20" s="178" t="s">
        <v>116</v>
      </c>
      <c r="C20" s="181"/>
      <c r="D20" s="181"/>
      <c r="E20" s="180" t="s">
        <v>20</v>
      </c>
      <c r="F20" s="181"/>
      <c r="G20" s="182"/>
      <c r="H20" s="182"/>
      <c r="I20" s="177"/>
      <c r="J20" s="182"/>
      <c r="K20" s="177"/>
      <c r="L20" s="182"/>
      <c r="M20" s="183">
        <f>M21</f>
        <v>53110.929999999993</v>
      </c>
      <c r="N20" s="183">
        <f>N21</f>
        <v>53110.929999999993</v>
      </c>
      <c r="O20" s="37"/>
      <c r="P20" s="67"/>
      <c r="Q20" s="67"/>
      <c r="R20" s="68">
        <v>65928.09</v>
      </c>
      <c r="S20" s="68">
        <v>65928.09</v>
      </c>
      <c r="T20" s="162">
        <f t="shared" si="0"/>
        <v>-12817.160000000003</v>
      </c>
      <c r="U20" s="71">
        <f t="shared" si="1"/>
        <v>0</v>
      </c>
      <c r="V20" s="71">
        <f t="shared" si="2"/>
        <v>0</v>
      </c>
    </row>
    <row r="21" spans="1:22" x14ac:dyDescent="0.25">
      <c r="A21" s="60" t="s">
        <v>2980</v>
      </c>
      <c r="B21" s="184" t="s">
        <v>117</v>
      </c>
      <c r="C21" s="187"/>
      <c r="D21" s="187"/>
      <c r="E21" s="186" t="s">
        <v>118</v>
      </c>
      <c r="F21" s="187"/>
      <c r="G21" s="188"/>
      <c r="H21" s="188"/>
      <c r="I21" s="177"/>
      <c r="J21" s="188"/>
      <c r="K21" s="177"/>
      <c r="L21" s="188"/>
      <c r="M21" s="189">
        <f>SUM(M22:M37)</f>
        <v>53110.929999999993</v>
      </c>
      <c r="N21" s="189">
        <f>SUM(N22:N37)</f>
        <v>53110.929999999993</v>
      </c>
      <c r="O21" s="37"/>
      <c r="P21" s="69"/>
      <c r="Q21" s="69"/>
      <c r="R21" s="70">
        <v>65928.09</v>
      </c>
      <c r="S21" s="70">
        <v>65928.09</v>
      </c>
      <c r="T21" s="162">
        <f t="shared" si="0"/>
        <v>-12817.160000000003</v>
      </c>
      <c r="U21" s="71">
        <f t="shared" si="1"/>
        <v>0</v>
      </c>
      <c r="V21" s="71">
        <f t="shared" si="2"/>
        <v>0</v>
      </c>
    </row>
    <row r="22" spans="1:22" ht="24" x14ac:dyDescent="0.3">
      <c r="A22" s="60" t="s">
        <v>2981</v>
      </c>
      <c r="B22" s="190" t="s">
        <v>119</v>
      </c>
      <c r="C22" s="191" t="s">
        <v>107</v>
      </c>
      <c r="D22" s="192">
        <v>20155</v>
      </c>
      <c r="E22" s="193" t="s">
        <v>2900</v>
      </c>
      <c r="F22" s="194" t="s">
        <v>108</v>
      </c>
      <c r="G22" s="195">
        <v>43.82</v>
      </c>
      <c r="H22" s="196">
        <v>43.82</v>
      </c>
      <c r="I22" s="197">
        <v>0</v>
      </c>
      <c r="J22" s="196">
        <v>0</v>
      </c>
      <c r="K22" s="197">
        <v>6.54</v>
      </c>
      <c r="L22" s="196">
        <v>5.27</v>
      </c>
      <c r="M22" s="196">
        <f t="shared" ref="M22:M37" si="3">TRUNC(((J22*G22)+(L22*G22)),2)</f>
        <v>230.93</v>
      </c>
      <c r="N22" s="196">
        <f t="shared" ref="N22:N37" si="4">TRUNC(((J22*H22)+(L22*H22)),2)</f>
        <v>230.93</v>
      </c>
      <c r="O22" s="45"/>
      <c r="P22" s="71">
        <v>0</v>
      </c>
      <c r="Q22" s="71">
        <v>6.54</v>
      </c>
      <c r="R22" s="71">
        <v>286.58</v>
      </c>
      <c r="S22" s="71">
        <v>286.58</v>
      </c>
      <c r="T22" s="162">
        <f t="shared" si="0"/>
        <v>-55.649999999999977</v>
      </c>
      <c r="U22" s="71">
        <f t="shared" si="1"/>
        <v>0</v>
      </c>
      <c r="V22" s="71">
        <f t="shared" si="2"/>
        <v>230.93</v>
      </c>
    </row>
    <row r="23" spans="1:22" ht="24" x14ac:dyDescent="0.3">
      <c r="A23" s="60" t="s">
        <v>2982</v>
      </c>
      <c r="B23" s="190" t="s">
        <v>120</v>
      </c>
      <c r="C23" s="191" t="s">
        <v>107</v>
      </c>
      <c r="D23" s="192">
        <v>20103</v>
      </c>
      <c r="E23" s="193" t="s">
        <v>2901</v>
      </c>
      <c r="F23" s="194" t="s">
        <v>108</v>
      </c>
      <c r="G23" s="195">
        <v>516.55999999999995</v>
      </c>
      <c r="H23" s="196">
        <v>516.55999999999995</v>
      </c>
      <c r="I23" s="197">
        <v>0</v>
      </c>
      <c r="J23" s="196">
        <v>0</v>
      </c>
      <c r="K23" s="197">
        <v>16.190000000000001</v>
      </c>
      <c r="L23" s="196">
        <v>13.05</v>
      </c>
      <c r="M23" s="196">
        <f t="shared" si="3"/>
        <v>6741.1</v>
      </c>
      <c r="N23" s="196">
        <f t="shared" si="4"/>
        <v>6741.1</v>
      </c>
      <c r="O23" s="45"/>
      <c r="P23" s="71">
        <v>0</v>
      </c>
      <c r="Q23" s="71">
        <v>16.190000000000001</v>
      </c>
      <c r="R23" s="71">
        <v>8363.1</v>
      </c>
      <c r="S23" s="71">
        <v>8363.1</v>
      </c>
      <c r="T23" s="162">
        <f t="shared" si="0"/>
        <v>-1622</v>
      </c>
      <c r="U23" s="71">
        <f t="shared" si="1"/>
        <v>0</v>
      </c>
      <c r="V23" s="71">
        <f t="shared" si="2"/>
        <v>6741.1</v>
      </c>
    </row>
    <row r="24" spans="1:22" ht="24" x14ac:dyDescent="0.3">
      <c r="A24" s="60" t="s">
        <v>2983</v>
      </c>
      <c r="B24" s="190" t="s">
        <v>121</v>
      </c>
      <c r="C24" s="191" t="s">
        <v>107</v>
      </c>
      <c r="D24" s="192">
        <v>20101</v>
      </c>
      <c r="E24" s="198" t="s">
        <v>122</v>
      </c>
      <c r="F24" s="194" t="s">
        <v>108</v>
      </c>
      <c r="G24" s="195">
        <v>512.27</v>
      </c>
      <c r="H24" s="196">
        <v>512.27</v>
      </c>
      <c r="I24" s="197">
        <v>0</v>
      </c>
      <c r="J24" s="196">
        <v>0</v>
      </c>
      <c r="K24" s="197">
        <v>5.6</v>
      </c>
      <c r="L24" s="196">
        <v>4.51</v>
      </c>
      <c r="M24" s="196">
        <f t="shared" si="3"/>
        <v>2310.33</v>
      </c>
      <c r="N24" s="196">
        <f t="shared" si="4"/>
        <v>2310.33</v>
      </c>
      <c r="O24" s="45"/>
      <c r="P24" s="71">
        <v>0</v>
      </c>
      <c r="Q24" s="71">
        <v>5.6</v>
      </c>
      <c r="R24" s="71">
        <v>2868.71</v>
      </c>
      <c r="S24" s="71">
        <v>2868.71</v>
      </c>
      <c r="T24" s="162">
        <f t="shared" si="0"/>
        <v>-558.38000000000011</v>
      </c>
      <c r="U24" s="71">
        <f t="shared" si="1"/>
        <v>0</v>
      </c>
      <c r="V24" s="71">
        <f t="shared" si="2"/>
        <v>2310.33</v>
      </c>
    </row>
    <row r="25" spans="1:22" x14ac:dyDescent="0.3">
      <c r="A25" s="60" t="s">
        <v>2984</v>
      </c>
      <c r="B25" s="190" t="s">
        <v>123</v>
      </c>
      <c r="C25" s="191" t="s">
        <v>107</v>
      </c>
      <c r="D25" s="192">
        <v>20121</v>
      </c>
      <c r="E25" s="198" t="s">
        <v>124</v>
      </c>
      <c r="F25" s="194" t="s">
        <v>125</v>
      </c>
      <c r="G25" s="195">
        <v>74.44</v>
      </c>
      <c r="H25" s="196">
        <v>74.44</v>
      </c>
      <c r="I25" s="197">
        <v>0</v>
      </c>
      <c r="J25" s="196">
        <v>0</v>
      </c>
      <c r="K25" s="197">
        <v>161.93</v>
      </c>
      <c r="L25" s="196">
        <v>130.59</v>
      </c>
      <c r="M25" s="196">
        <f t="shared" si="3"/>
        <v>9721.11</v>
      </c>
      <c r="N25" s="196">
        <f t="shared" si="4"/>
        <v>9721.11</v>
      </c>
      <c r="O25" s="45"/>
      <c r="P25" s="71">
        <v>0</v>
      </c>
      <c r="Q25" s="71">
        <v>161.93</v>
      </c>
      <c r="R25" s="71">
        <v>12054.06</v>
      </c>
      <c r="S25" s="71">
        <v>12054.06</v>
      </c>
      <c r="T25" s="162">
        <f t="shared" si="0"/>
        <v>-2332.9499999999989</v>
      </c>
      <c r="U25" s="71">
        <f t="shared" si="1"/>
        <v>0</v>
      </c>
      <c r="V25" s="71">
        <f t="shared" si="2"/>
        <v>9721.11</v>
      </c>
    </row>
    <row r="26" spans="1:22" ht="24" x14ac:dyDescent="0.3">
      <c r="A26" s="60" t="s">
        <v>2985</v>
      </c>
      <c r="B26" s="190" t="s">
        <v>126</v>
      </c>
      <c r="C26" s="191" t="s">
        <v>127</v>
      </c>
      <c r="D26" s="199" t="s">
        <v>128</v>
      </c>
      <c r="E26" s="193" t="s">
        <v>2902</v>
      </c>
      <c r="F26" s="194" t="s">
        <v>129</v>
      </c>
      <c r="G26" s="195">
        <v>4</v>
      </c>
      <c r="H26" s="196">
        <v>4</v>
      </c>
      <c r="I26" s="197">
        <v>0</v>
      </c>
      <c r="J26" s="196">
        <v>0</v>
      </c>
      <c r="K26" s="197">
        <v>15.57</v>
      </c>
      <c r="L26" s="196">
        <v>12.55</v>
      </c>
      <c r="M26" s="196">
        <f t="shared" si="3"/>
        <v>50.2</v>
      </c>
      <c r="N26" s="196">
        <f t="shared" si="4"/>
        <v>50.2</v>
      </c>
      <c r="O26" s="45"/>
      <c r="P26" s="71">
        <v>0</v>
      </c>
      <c r="Q26" s="71">
        <v>15.57</v>
      </c>
      <c r="R26" s="71">
        <v>62.28</v>
      </c>
      <c r="S26" s="71">
        <v>62.28</v>
      </c>
      <c r="T26" s="162">
        <f t="shared" si="0"/>
        <v>-12.079999999999998</v>
      </c>
      <c r="U26" s="71">
        <f t="shared" si="1"/>
        <v>0</v>
      </c>
      <c r="V26" s="71">
        <f t="shared" si="2"/>
        <v>50.2</v>
      </c>
    </row>
    <row r="27" spans="1:22" ht="24" x14ac:dyDescent="0.3">
      <c r="A27" s="60" t="s">
        <v>2986</v>
      </c>
      <c r="B27" s="190" t="s">
        <v>130</v>
      </c>
      <c r="C27" s="191" t="s">
        <v>131</v>
      </c>
      <c r="D27" s="192">
        <v>98533</v>
      </c>
      <c r="E27" s="198" t="s">
        <v>132</v>
      </c>
      <c r="F27" s="194" t="s">
        <v>102</v>
      </c>
      <c r="G27" s="195">
        <v>54</v>
      </c>
      <c r="H27" s="196">
        <v>54</v>
      </c>
      <c r="I27" s="197">
        <v>190.44</v>
      </c>
      <c r="J27" s="196">
        <v>153.58000000000001</v>
      </c>
      <c r="K27" s="197">
        <v>132.27000000000001</v>
      </c>
      <c r="L27" s="196">
        <v>106.67</v>
      </c>
      <c r="M27" s="196">
        <f t="shared" si="3"/>
        <v>14053.5</v>
      </c>
      <c r="N27" s="196">
        <f t="shared" si="4"/>
        <v>14053.5</v>
      </c>
      <c r="O27" s="45"/>
      <c r="P27" s="71">
        <v>190.44</v>
      </c>
      <c r="Q27" s="71">
        <v>132.27000000000001</v>
      </c>
      <c r="R27" s="71">
        <v>17426.34</v>
      </c>
      <c r="S27" s="71">
        <v>17426.34</v>
      </c>
      <c r="T27" s="162">
        <f t="shared" si="0"/>
        <v>-3372.84</v>
      </c>
      <c r="U27" s="71">
        <f t="shared" si="1"/>
        <v>8293.32</v>
      </c>
      <c r="V27" s="71">
        <f t="shared" si="2"/>
        <v>5760.18</v>
      </c>
    </row>
    <row r="28" spans="1:22" ht="24" x14ac:dyDescent="0.3">
      <c r="A28" s="60" t="s">
        <v>2987</v>
      </c>
      <c r="B28" s="190" t="s">
        <v>133</v>
      </c>
      <c r="C28" s="191" t="s">
        <v>131</v>
      </c>
      <c r="D28" s="192">
        <v>98529</v>
      </c>
      <c r="E28" s="198" t="s">
        <v>134</v>
      </c>
      <c r="F28" s="194" t="s">
        <v>102</v>
      </c>
      <c r="G28" s="195">
        <v>54</v>
      </c>
      <c r="H28" s="196">
        <v>54</v>
      </c>
      <c r="I28" s="197">
        <v>18.36</v>
      </c>
      <c r="J28" s="196">
        <v>14.8</v>
      </c>
      <c r="K28" s="197">
        <v>50.87</v>
      </c>
      <c r="L28" s="196">
        <v>41.02</v>
      </c>
      <c r="M28" s="196">
        <f t="shared" si="3"/>
        <v>3014.28</v>
      </c>
      <c r="N28" s="196">
        <f t="shared" si="4"/>
        <v>3014.28</v>
      </c>
      <c r="O28" s="45"/>
      <c r="P28" s="71">
        <v>18.36</v>
      </c>
      <c r="Q28" s="71">
        <v>50.87</v>
      </c>
      <c r="R28" s="71">
        <v>3738.42</v>
      </c>
      <c r="S28" s="71">
        <v>3738.42</v>
      </c>
      <c r="T28" s="162">
        <f t="shared" si="0"/>
        <v>-724.13999999999987</v>
      </c>
      <c r="U28" s="71">
        <f t="shared" si="1"/>
        <v>799.2</v>
      </c>
      <c r="V28" s="71">
        <f t="shared" si="2"/>
        <v>2215.08</v>
      </c>
    </row>
    <row r="29" spans="1:22" ht="24" x14ac:dyDescent="0.3">
      <c r="A29" s="60" t="s">
        <v>2988</v>
      </c>
      <c r="B29" s="190" t="s">
        <v>135</v>
      </c>
      <c r="C29" s="191" t="s">
        <v>131</v>
      </c>
      <c r="D29" s="192">
        <v>98526</v>
      </c>
      <c r="E29" s="193" t="s">
        <v>2903</v>
      </c>
      <c r="F29" s="194" t="s">
        <v>102</v>
      </c>
      <c r="G29" s="195">
        <v>54</v>
      </c>
      <c r="H29" s="196">
        <v>54</v>
      </c>
      <c r="I29" s="197">
        <v>39.270000000000003</v>
      </c>
      <c r="J29" s="196">
        <v>31.67</v>
      </c>
      <c r="K29" s="197">
        <v>37.590000000000003</v>
      </c>
      <c r="L29" s="196">
        <v>30.31</v>
      </c>
      <c r="M29" s="196">
        <f t="shared" si="3"/>
        <v>3346.92</v>
      </c>
      <c r="N29" s="196">
        <f t="shared" si="4"/>
        <v>3346.92</v>
      </c>
      <c r="O29" s="45"/>
      <c r="P29" s="71">
        <v>39.270000000000003</v>
      </c>
      <c r="Q29" s="71">
        <v>37.590000000000003</v>
      </c>
      <c r="R29" s="71">
        <v>4150.4399999999996</v>
      </c>
      <c r="S29" s="71">
        <v>4150.4399999999996</v>
      </c>
      <c r="T29" s="162">
        <f t="shared" si="0"/>
        <v>-803.51999999999953</v>
      </c>
      <c r="U29" s="71">
        <f t="shared" si="1"/>
        <v>1710.18</v>
      </c>
      <c r="V29" s="71">
        <f t="shared" si="2"/>
        <v>1636.74</v>
      </c>
    </row>
    <row r="30" spans="1:22" ht="24" x14ac:dyDescent="0.3">
      <c r="A30" s="60" t="s">
        <v>2989</v>
      </c>
      <c r="B30" s="190" t="s">
        <v>136</v>
      </c>
      <c r="C30" s="191" t="s">
        <v>107</v>
      </c>
      <c r="D30" s="192">
        <v>20118</v>
      </c>
      <c r="E30" s="198" t="s">
        <v>137</v>
      </c>
      <c r="F30" s="194" t="s">
        <v>125</v>
      </c>
      <c r="G30" s="195">
        <v>123.87</v>
      </c>
      <c r="H30" s="196">
        <v>123.87</v>
      </c>
      <c r="I30" s="197">
        <v>0</v>
      </c>
      <c r="J30" s="196">
        <v>0</v>
      </c>
      <c r="K30" s="197">
        <v>38.93</v>
      </c>
      <c r="L30" s="196">
        <v>31.39</v>
      </c>
      <c r="M30" s="196">
        <f t="shared" si="3"/>
        <v>3888.27</v>
      </c>
      <c r="N30" s="196">
        <f t="shared" si="4"/>
        <v>3888.27</v>
      </c>
      <c r="O30" s="45"/>
      <c r="P30" s="71">
        <v>0</v>
      </c>
      <c r="Q30" s="71">
        <v>38.93</v>
      </c>
      <c r="R30" s="71">
        <v>4822.25</v>
      </c>
      <c r="S30" s="71">
        <v>4822.25</v>
      </c>
      <c r="T30" s="162">
        <f t="shared" si="0"/>
        <v>-933.98</v>
      </c>
      <c r="U30" s="71">
        <f t="shared" si="1"/>
        <v>0</v>
      </c>
      <c r="V30" s="71">
        <f t="shared" si="2"/>
        <v>3888.27</v>
      </c>
    </row>
    <row r="31" spans="1:22" ht="24" x14ac:dyDescent="0.3">
      <c r="A31" s="60" t="s">
        <v>2990</v>
      </c>
      <c r="B31" s="190" t="s">
        <v>138</v>
      </c>
      <c r="C31" s="191" t="s">
        <v>131</v>
      </c>
      <c r="D31" s="192">
        <v>97627</v>
      </c>
      <c r="E31" s="198" t="s">
        <v>139</v>
      </c>
      <c r="F31" s="194" t="s">
        <v>125</v>
      </c>
      <c r="G31" s="195">
        <v>17.489999999999998</v>
      </c>
      <c r="H31" s="196">
        <v>17.489999999999998</v>
      </c>
      <c r="I31" s="197">
        <v>97.23</v>
      </c>
      <c r="J31" s="196">
        <v>78.41</v>
      </c>
      <c r="K31" s="197">
        <v>154.28</v>
      </c>
      <c r="L31" s="196">
        <v>124.42</v>
      </c>
      <c r="M31" s="196">
        <f t="shared" si="3"/>
        <v>3547.49</v>
      </c>
      <c r="N31" s="196">
        <f t="shared" si="4"/>
        <v>3547.49</v>
      </c>
      <c r="O31" s="45"/>
      <c r="P31" s="71">
        <v>97.23</v>
      </c>
      <c r="Q31" s="71">
        <v>154.28</v>
      </c>
      <c r="R31" s="71">
        <v>4398.8999999999996</v>
      </c>
      <c r="S31" s="71">
        <v>4398.8999999999996</v>
      </c>
      <c r="T31" s="162">
        <f t="shared" si="0"/>
        <v>-851.40999999999985</v>
      </c>
      <c r="U31" s="71">
        <f t="shared" si="1"/>
        <v>1371.39</v>
      </c>
      <c r="V31" s="71">
        <f t="shared" si="2"/>
        <v>2176.1</v>
      </c>
    </row>
    <row r="32" spans="1:22" ht="24" x14ac:dyDescent="0.3">
      <c r="A32" s="60" t="s">
        <v>2991</v>
      </c>
      <c r="B32" s="190" t="s">
        <v>140</v>
      </c>
      <c r="C32" s="191" t="s">
        <v>107</v>
      </c>
      <c r="D32" s="192">
        <v>20100</v>
      </c>
      <c r="E32" s="193" t="s">
        <v>2904</v>
      </c>
      <c r="F32" s="194" t="s">
        <v>108</v>
      </c>
      <c r="G32" s="195">
        <v>598.29999999999995</v>
      </c>
      <c r="H32" s="196">
        <v>598.29999999999995</v>
      </c>
      <c r="I32" s="197">
        <v>0</v>
      </c>
      <c r="J32" s="196">
        <v>0</v>
      </c>
      <c r="K32" s="197">
        <v>3.5</v>
      </c>
      <c r="L32" s="196">
        <v>2.82</v>
      </c>
      <c r="M32" s="196">
        <f t="shared" si="3"/>
        <v>1687.2</v>
      </c>
      <c r="N32" s="196">
        <f t="shared" si="4"/>
        <v>1687.2</v>
      </c>
      <c r="O32" s="45"/>
      <c r="P32" s="71">
        <v>0</v>
      </c>
      <c r="Q32" s="71">
        <v>3.5</v>
      </c>
      <c r="R32" s="71">
        <v>2094.0500000000002</v>
      </c>
      <c r="S32" s="71">
        <v>2094.0500000000002</v>
      </c>
      <c r="T32" s="162">
        <f t="shared" si="0"/>
        <v>-406.85000000000014</v>
      </c>
      <c r="U32" s="71">
        <f t="shared" si="1"/>
        <v>0</v>
      </c>
      <c r="V32" s="71">
        <f t="shared" si="2"/>
        <v>1687.2</v>
      </c>
    </row>
    <row r="33" spans="1:22" ht="24" x14ac:dyDescent="0.3">
      <c r="A33" s="60" t="s">
        <v>2992</v>
      </c>
      <c r="B33" s="190" t="s">
        <v>141</v>
      </c>
      <c r="C33" s="191" t="s">
        <v>107</v>
      </c>
      <c r="D33" s="192">
        <v>20143</v>
      </c>
      <c r="E33" s="198" t="s">
        <v>142</v>
      </c>
      <c r="F33" s="194" t="s">
        <v>143</v>
      </c>
      <c r="G33" s="195">
        <v>217.94</v>
      </c>
      <c r="H33" s="196">
        <v>217.94</v>
      </c>
      <c r="I33" s="197">
        <v>0</v>
      </c>
      <c r="J33" s="196">
        <v>0</v>
      </c>
      <c r="K33" s="197">
        <v>6.23</v>
      </c>
      <c r="L33" s="196">
        <v>5.0199999999999996</v>
      </c>
      <c r="M33" s="196">
        <f t="shared" si="3"/>
        <v>1094.05</v>
      </c>
      <c r="N33" s="196">
        <f t="shared" si="4"/>
        <v>1094.05</v>
      </c>
      <c r="O33" s="45"/>
      <c r="P33" s="71">
        <v>0</v>
      </c>
      <c r="Q33" s="71">
        <v>6.23</v>
      </c>
      <c r="R33" s="71">
        <v>1357.76</v>
      </c>
      <c r="S33" s="71">
        <v>1357.76</v>
      </c>
      <c r="T33" s="162">
        <f t="shared" si="0"/>
        <v>-263.71000000000004</v>
      </c>
      <c r="U33" s="71">
        <f t="shared" si="1"/>
        <v>0</v>
      </c>
      <c r="V33" s="71">
        <f t="shared" si="2"/>
        <v>1094.05</v>
      </c>
    </row>
    <row r="34" spans="1:22" x14ac:dyDescent="0.25">
      <c r="A34" s="60" t="s">
        <v>2993</v>
      </c>
      <c r="B34" s="190" t="s">
        <v>144</v>
      </c>
      <c r="C34" s="191" t="s">
        <v>107</v>
      </c>
      <c r="D34" s="192">
        <v>20190</v>
      </c>
      <c r="E34" s="198" t="s">
        <v>145</v>
      </c>
      <c r="F34" s="194" t="s">
        <v>108</v>
      </c>
      <c r="G34" s="195">
        <v>5300</v>
      </c>
      <c r="H34" s="196">
        <v>5300</v>
      </c>
      <c r="I34" s="197">
        <v>0.22</v>
      </c>
      <c r="J34" s="196">
        <v>0.17</v>
      </c>
      <c r="K34" s="197">
        <v>0</v>
      </c>
      <c r="L34" s="196">
        <v>0</v>
      </c>
      <c r="M34" s="196">
        <f t="shared" si="3"/>
        <v>901</v>
      </c>
      <c r="N34" s="196">
        <f t="shared" si="4"/>
        <v>901</v>
      </c>
      <c r="O34" s="37"/>
      <c r="P34" s="71">
        <v>0.22</v>
      </c>
      <c r="Q34" s="71">
        <v>0</v>
      </c>
      <c r="R34" s="71">
        <v>1166</v>
      </c>
      <c r="S34" s="71">
        <v>1166</v>
      </c>
      <c r="T34" s="162">
        <f t="shared" si="0"/>
        <v>-265</v>
      </c>
      <c r="U34" s="71">
        <f t="shared" si="1"/>
        <v>901</v>
      </c>
      <c r="V34" s="71">
        <f t="shared" si="2"/>
        <v>0</v>
      </c>
    </row>
    <row r="35" spans="1:22" x14ac:dyDescent="0.3">
      <c r="A35" s="60" t="s">
        <v>2994</v>
      </c>
      <c r="B35" s="190" t="s">
        <v>146</v>
      </c>
      <c r="C35" s="191" t="s">
        <v>107</v>
      </c>
      <c r="D35" s="192">
        <v>20106</v>
      </c>
      <c r="E35" s="198" t="s">
        <v>147</v>
      </c>
      <c r="F35" s="194" t="s">
        <v>108</v>
      </c>
      <c r="G35" s="195">
        <v>19.55</v>
      </c>
      <c r="H35" s="196">
        <v>19.55</v>
      </c>
      <c r="I35" s="197">
        <v>0</v>
      </c>
      <c r="J35" s="196">
        <v>0</v>
      </c>
      <c r="K35" s="197">
        <v>6.23</v>
      </c>
      <c r="L35" s="196">
        <v>5.0199999999999996</v>
      </c>
      <c r="M35" s="196">
        <f t="shared" si="3"/>
        <v>98.14</v>
      </c>
      <c r="N35" s="196">
        <f t="shared" si="4"/>
        <v>98.14</v>
      </c>
      <c r="O35" s="45"/>
      <c r="P35" s="71">
        <v>0</v>
      </c>
      <c r="Q35" s="71">
        <v>6.23</v>
      </c>
      <c r="R35" s="71">
        <v>121.79</v>
      </c>
      <c r="S35" s="71">
        <v>121.79</v>
      </c>
      <c r="T35" s="162">
        <f t="shared" si="0"/>
        <v>-23.650000000000006</v>
      </c>
      <c r="U35" s="71">
        <f t="shared" si="1"/>
        <v>0</v>
      </c>
      <c r="V35" s="71">
        <f t="shared" si="2"/>
        <v>98.14</v>
      </c>
    </row>
    <row r="36" spans="1:22" x14ac:dyDescent="0.25">
      <c r="A36" s="60" t="s">
        <v>2995</v>
      </c>
      <c r="B36" s="190" t="s">
        <v>148</v>
      </c>
      <c r="C36" s="191" t="s">
        <v>127</v>
      </c>
      <c r="D36" s="199" t="s">
        <v>149</v>
      </c>
      <c r="E36" s="198" t="s">
        <v>150</v>
      </c>
      <c r="F36" s="194" t="s">
        <v>108</v>
      </c>
      <c r="G36" s="195">
        <v>31.99</v>
      </c>
      <c r="H36" s="196">
        <v>31.99</v>
      </c>
      <c r="I36" s="197">
        <v>0.59</v>
      </c>
      <c r="J36" s="196">
        <v>0.47</v>
      </c>
      <c r="K36" s="197">
        <v>14.89</v>
      </c>
      <c r="L36" s="196">
        <v>12</v>
      </c>
      <c r="M36" s="196">
        <f t="shared" si="3"/>
        <v>398.91</v>
      </c>
      <c r="N36" s="196">
        <f t="shared" si="4"/>
        <v>398.91</v>
      </c>
      <c r="O36" s="37"/>
      <c r="P36" s="71">
        <v>0.59</v>
      </c>
      <c r="Q36" s="71">
        <v>14.89</v>
      </c>
      <c r="R36" s="71">
        <v>495.2</v>
      </c>
      <c r="S36" s="71">
        <v>495.2</v>
      </c>
      <c r="T36" s="162">
        <f t="shared" si="0"/>
        <v>-96.289999999999964</v>
      </c>
      <c r="U36" s="71">
        <f t="shared" si="1"/>
        <v>15.03</v>
      </c>
      <c r="V36" s="71">
        <f t="shared" si="2"/>
        <v>383.88</v>
      </c>
    </row>
    <row r="37" spans="1:22" x14ac:dyDescent="0.3">
      <c r="A37" s="60" t="s">
        <v>2996</v>
      </c>
      <c r="B37" s="190" t="s">
        <v>151</v>
      </c>
      <c r="C37" s="191" t="s">
        <v>131</v>
      </c>
      <c r="D37" s="192">
        <v>97631</v>
      </c>
      <c r="E37" s="198" t="s">
        <v>152</v>
      </c>
      <c r="F37" s="194" t="s">
        <v>108</v>
      </c>
      <c r="G37" s="195">
        <v>811</v>
      </c>
      <c r="H37" s="196">
        <v>811</v>
      </c>
      <c r="I37" s="197">
        <v>0.82</v>
      </c>
      <c r="J37" s="196">
        <v>0.66</v>
      </c>
      <c r="K37" s="197">
        <v>2.29</v>
      </c>
      <c r="L37" s="196">
        <v>1.84</v>
      </c>
      <c r="M37" s="196">
        <f t="shared" si="3"/>
        <v>2027.5</v>
      </c>
      <c r="N37" s="196">
        <f t="shared" si="4"/>
        <v>2027.5</v>
      </c>
      <c r="O37" s="45"/>
      <c r="P37" s="71">
        <v>0.82</v>
      </c>
      <c r="Q37" s="71">
        <v>2.29</v>
      </c>
      <c r="R37" s="71">
        <v>2522.21</v>
      </c>
      <c r="S37" s="71">
        <v>2522.21</v>
      </c>
      <c r="T37" s="162">
        <f t="shared" si="0"/>
        <v>-494.71000000000004</v>
      </c>
      <c r="U37" s="71">
        <f t="shared" si="1"/>
        <v>535.26</v>
      </c>
      <c r="V37" s="71">
        <f t="shared" si="2"/>
        <v>1492.24</v>
      </c>
    </row>
    <row r="38" spans="1:22" x14ac:dyDescent="0.25">
      <c r="A38" s="60" t="s">
        <v>2997</v>
      </c>
      <c r="B38" s="178" t="s">
        <v>153</v>
      </c>
      <c r="C38" s="181"/>
      <c r="D38" s="181"/>
      <c r="E38" s="180" t="s">
        <v>22</v>
      </c>
      <c r="F38" s="181"/>
      <c r="G38" s="182"/>
      <c r="H38" s="182"/>
      <c r="I38" s="177"/>
      <c r="J38" s="182"/>
      <c r="K38" s="177"/>
      <c r="L38" s="182"/>
      <c r="M38" s="183">
        <f>SUM(M39:M41)</f>
        <v>11827.82</v>
      </c>
      <c r="N38" s="183">
        <f>SUM(N39:N41)</f>
        <v>11827.82</v>
      </c>
      <c r="O38" s="37"/>
      <c r="P38" s="67"/>
      <c r="Q38" s="67"/>
      <c r="R38" s="68">
        <v>14669.42</v>
      </c>
      <c r="S38" s="68">
        <v>14669.42</v>
      </c>
      <c r="T38" s="162">
        <f t="shared" si="0"/>
        <v>-2841.6000000000004</v>
      </c>
      <c r="U38" s="71">
        <f t="shared" si="1"/>
        <v>0</v>
      </c>
      <c r="V38" s="71">
        <f t="shared" si="2"/>
        <v>0</v>
      </c>
    </row>
    <row r="39" spans="1:22" x14ac:dyDescent="0.25">
      <c r="A39" s="60" t="s">
        <v>2998</v>
      </c>
      <c r="B39" s="190" t="s">
        <v>154</v>
      </c>
      <c r="C39" s="191" t="s">
        <v>107</v>
      </c>
      <c r="D39" s="192">
        <v>30101</v>
      </c>
      <c r="E39" s="198" t="s">
        <v>155</v>
      </c>
      <c r="F39" s="194" t="s">
        <v>125</v>
      </c>
      <c r="G39" s="195">
        <v>319.33999999999997</v>
      </c>
      <c r="H39" s="196">
        <v>319.33999999999997</v>
      </c>
      <c r="I39" s="197">
        <v>34.33</v>
      </c>
      <c r="J39" s="196">
        <v>27.68</v>
      </c>
      <c r="K39" s="197">
        <v>9.6</v>
      </c>
      <c r="L39" s="196">
        <v>7.74</v>
      </c>
      <c r="M39" s="196">
        <f>TRUNC(((J39*G39)+(L39*G39)),2)</f>
        <v>11311.02</v>
      </c>
      <c r="N39" s="196">
        <f>TRUNC(((J39*H39)+(L39*H39)),2)</f>
        <v>11311.02</v>
      </c>
      <c r="O39" s="37"/>
      <c r="P39" s="71">
        <v>34.33</v>
      </c>
      <c r="Q39" s="71">
        <v>9.6</v>
      </c>
      <c r="R39" s="71">
        <v>14028.6</v>
      </c>
      <c r="S39" s="71">
        <v>14028.6</v>
      </c>
      <c r="T39" s="162">
        <f t="shared" si="0"/>
        <v>-2717.58</v>
      </c>
      <c r="U39" s="71">
        <f t="shared" si="1"/>
        <v>8839.33</v>
      </c>
      <c r="V39" s="71">
        <f t="shared" si="2"/>
        <v>2471.69</v>
      </c>
    </row>
    <row r="40" spans="1:22" ht="24" x14ac:dyDescent="0.3">
      <c r="A40" s="60" t="s">
        <v>2999</v>
      </c>
      <c r="B40" s="190" t="s">
        <v>156</v>
      </c>
      <c r="C40" s="191" t="s">
        <v>107</v>
      </c>
      <c r="D40" s="192">
        <v>30114</v>
      </c>
      <c r="E40" s="193" t="s">
        <v>2905</v>
      </c>
      <c r="F40" s="194" t="s">
        <v>102</v>
      </c>
      <c r="G40" s="195">
        <v>1</v>
      </c>
      <c r="H40" s="196">
        <v>1</v>
      </c>
      <c r="I40" s="197">
        <v>156.55000000000001</v>
      </c>
      <c r="J40" s="196">
        <v>126.25</v>
      </c>
      <c r="K40" s="197">
        <v>163.86</v>
      </c>
      <c r="L40" s="196">
        <v>132.15</v>
      </c>
      <c r="M40" s="196">
        <f>TRUNC(((J40*G40)+(L40*G40)),2)</f>
        <v>258.39999999999998</v>
      </c>
      <c r="N40" s="196">
        <f>TRUNC(((J40*H40)+(L40*H40)),2)</f>
        <v>258.39999999999998</v>
      </c>
      <c r="O40" s="45"/>
      <c r="P40" s="71">
        <v>156.55000000000001</v>
      </c>
      <c r="Q40" s="71">
        <v>163.86</v>
      </c>
      <c r="R40" s="71">
        <v>320.41000000000003</v>
      </c>
      <c r="S40" s="71">
        <v>320.41000000000003</v>
      </c>
      <c r="T40" s="162">
        <f t="shared" si="0"/>
        <v>-62.010000000000048</v>
      </c>
      <c r="U40" s="71">
        <f t="shared" si="1"/>
        <v>126.25</v>
      </c>
      <c r="V40" s="71">
        <f t="shared" si="2"/>
        <v>132.15</v>
      </c>
    </row>
    <row r="41" spans="1:22" ht="24" x14ac:dyDescent="0.3">
      <c r="A41" s="60" t="s">
        <v>3000</v>
      </c>
      <c r="B41" s="190" t="s">
        <v>157</v>
      </c>
      <c r="C41" s="191" t="s">
        <v>107</v>
      </c>
      <c r="D41" s="192">
        <v>30116</v>
      </c>
      <c r="E41" s="198" t="s">
        <v>158</v>
      </c>
      <c r="F41" s="194" t="s">
        <v>102</v>
      </c>
      <c r="G41" s="195">
        <v>1</v>
      </c>
      <c r="H41" s="196">
        <v>1</v>
      </c>
      <c r="I41" s="197">
        <v>156.55000000000001</v>
      </c>
      <c r="J41" s="196">
        <v>126.25</v>
      </c>
      <c r="K41" s="197">
        <v>163.86</v>
      </c>
      <c r="L41" s="196">
        <v>132.15</v>
      </c>
      <c r="M41" s="196">
        <f>TRUNC(((J41*G41)+(L41*G41)),2)</f>
        <v>258.39999999999998</v>
      </c>
      <c r="N41" s="196">
        <f>TRUNC(((J41*H41)+(L41*H41)),2)</f>
        <v>258.39999999999998</v>
      </c>
      <c r="O41" s="45"/>
      <c r="P41" s="71">
        <v>156.55000000000001</v>
      </c>
      <c r="Q41" s="71">
        <v>163.86</v>
      </c>
      <c r="R41" s="71">
        <v>320.41000000000003</v>
      </c>
      <c r="S41" s="71">
        <v>320.41000000000003</v>
      </c>
      <c r="T41" s="162">
        <f t="shared" si="0"/>
        <v>-62.010000000000048</v>
      </c>
      <c r="U41" s="71">
        <f t="shared" si="1"/>
        <v>126.25</v>
      </c>
      <c r="V41" s="71">
        <f t="shared" si="2"/>
        <v>132.15</v>
      </c>
    </row>
    <row r="42" spans="1:22" x14ac:dyDescent="0.25">
      <c r="A42" s="60" t="s">
        <v>3001</v>
      </c>
      <c r="B42" s="178" t="s">
        <v>159</v>
      </c>
      <c r="C42" s="181"/>
      <c r="D42" s="181"/>
      <c r="E42" s="180" t="s">
        <v>24</v>
      </c>
      <c r="F42" s="181"/>
      <c r="G42" s="182"/>
      <c r="H42" s="182"/>
      <c r="I42" s="177"/>
      <c r="J42" s="182"/>
      <c r="K42" s="177"/>
      <c r="L42" s="182"/>
      <c r="M42" s="183">
        <f>M43+M46+M49+M55</f>
        <v>129763.69999999998</v>
      </c>
      <c r="N42" s="183">
        <f>N43+N46+N49+N55</f>
        <v>129763.69999999998</v>
      </c>
      <c r="O42" s="37"/>
      <c r="P42" s="67"/>
      <c r="Q42" s="67"/>
      <c r="R42" s="68">
        <v>161277.85999999999</v>
      </c>
      <c r="S42" s="68">
        <v>161277.85999999999</v>
      </c>
      <c r="T42" s="162">
        <f t="shared" si="0"/>
        <v>-31514.160000000003</v>
      </c>
      <c r="U42" s="71">
        <f t="shared" si="1"/>
        <v>0</v>
      </c>
      <c r="V42" s="71">
        <f t="shared" si="2"/>
        <v>0</v>
      </c>
    </row>
    <row r="43" spans="1:22" x14ac:dyDescent="0.25">
      <c r="A43" s="60" t="s">
        <v>3002</v>
      </c>
      <c r="B43" s="184" t="s">
        <v>160</v>
      </c>
      <c r="C43" s="187"/>
      <c r="D43" s="187"/>
      <c r="E43" s="186" t="s">
        <v>161</v>
      </c>
      <c r="F43" s="187"/>
      <c r="G43" s="188"/>
      <c r="H43" s="188"/>
      <c r="I43" s="177"/>
      <c r="J43" s="188"/>
      <c r="K43" s="177"/>
      <c r="L43" s="188"/>
      <c r="M43" s="189">
        <f>SUM(M44:M45)</f>
        <v>1606.15</v>
      </c>
      <c r="N43" s="189">
        <f>SUM(N44:N45)</f>
        <v>1606.15</v>
      </c>
      <c r="O43" s="37"/>
      <c r="P43" s="69"/>
      <c r="Q43" s="69"/>
      <c r="R43" s="70">
        <v>1991.85</v>
      </c>
      <c r="S43" s="70">
        <v>1991.85</v>
      </c>
      <c r="T43" s="162">
        <f t="shared" si="0"/>
        <v>-385.69999999999982</v>
      </c>
      <c r="U43" s="71">
        <f t="shared" si="1"/>
        <v>0</v>
      </c>
      <c r="V43" s="71">
        <f t="shared" si="2"/>
        <v>0</v>
      </c>
    </row>
    <row r="44" spans="1:22" x14ac:dyDescent="0.25">
      <c r="A44" s="60" t="s">
        <v>3003</v>
      </c>
      <c r="B44" s="190" t="s">
        <v>162</v>
      </c>
      <c r="C44" s="191" t="s">
        <v>107</v>
      </c>
      <c r="D44" s="192">
        <v>40101</v>
      </c>
      <c r="E44" s="198" t="s">
        <v>163</v>
      </c>
      <c r="F44" s="194" t="s">
        <v>125</v>
      </c>
      <c r="G44" s="195">
        <v>35</v>
      </c>
      <c r="H44" s="196">
        <v>35</v>
      </c>
      <c r="I44" s="197">
        <v>0</v>
      </c>
      <c r="J44" s="196">
        <v>0</v>
      </c>
      <c r="K44" s="197">
        <v>34.229999999999997</v>
      </c>
      <c r="L44" s="196">
        <v>27.6</v>
      </c>
      <c r="M44" s="196">
        <f>TRUNC(((J44*G44)+(L44*G44)),2)</f>
        <v>966</v>
      </c>
      <c r="N44" s="196">
        <f>TRUNC(((J44*H44)+(L44*H44)),2)</f>
        <v>966</v>
      </c>
      <c r="O44" s="37"/>
      <c r="P44" s="71">
        <v>0</v>
      </c>
      <c r="Q44" s="71">
        <v>34.229999999999997</v>
      </c>
      <c r="R44" s="71">
        <v>1198.05</v>
      </c>
      <c r="S44" s="71">
        <v>1198.05</v>
      </c>
      <c r="T44" s="162">
        <f t="shared" si="0"/>
        <v>-232.04999999999995</v>
      </c>
      <c r="U44" s="71">
        <f t="shared" si="1"/>
        <v>0</v>
      </c>
      <c r="V44" s="71">
        <f t="shared" si="2"/>
        <v>966</v>
      </c>
    </row>
    <row r="45" spans="1:22" x14ac:dyDescent="0.25">
      <c r="A45" s="60" t="s">
        <v>3004</v>
      </c>
      <c r="B45" s="190" t="s">
        <v>164</v>
      </c>
      <c r="C45" s="191" t="s">
        <v>107</v>
      </c>
      <c r="D45" s="192">
        <v>40902</v>
      </c>
      <c r="E45" s="198" t="s">
        <v>165</v>
      </c>
      <c r="F45" s="194" t="s">
        <v>125</v>
      </c>
      <c r="G45" s="195">
        <v>35</v>
      </c>
      <c r="H45" s="196">
        <v>35</v>
      </c>
      <c r="I45" s="197">
        <v>0</v>
      </c>
      <c r="J45" s="196">
        <v>0</v>
      </c>
      <c r="K45" s="197">
        <v>22.68</v>
      </c>
      <c r="L45" s="196">
        <v>18.29</v>
      </c>
      <c r="M45" s="196">
        <f>TRUNC(((J45*G45)+(L45*G45)),2)</f>
        <v>640.15</v>
      </c>
      <c r="N45" s="196">
        <f>TRUNC(((J45*H45)+(L45*H45)),2)</f>
        <v>640.15</v>
      </c>
      <c r="O45" s="37"/>
      <c r="P45" s="71">
        <v>0</v>
      </c>
      <c r="Q45" s="71">
        <v>22.68</v>
      </c>
      <c r="R45" s="71">
        <v>793.8</v>
      </c>
      <c r="S45" s="71">
        <v>793.8</v>
      </c>
      <c r="T45" s="162">
        <f t="shared" si="0"/>
        <v>-153.64999999999998</v>
      </c>
      <c r="U45" s="71">
        <f t="shared" si="1"/>
        <v>0</v>
      </c>
      <c r="V45" s="71">
        <f t="shared" si="2"/>
        <v>640.15</v>
      </c>
    </row>
    <row r="46" spans="1:22" x14ac:dyDescent="0.25">
      <c r="A46" s="60" t="s">
        <v>3005</v>
      </c>
      <c r="B46" s="184" t="s">
        <v>166</v>
      </c>
      <c r="C46" s="187"/>
      <c r="D46" s="187"/>
      <c r="E46" s="186" t="s">
        <v>167</v>
      </c>
      <c r="F46" s="187"/>
      <c r="G46" s="188"/>
      <c r="H46" s="188"/>
      <c r="I46" s="177"/>
      <c r="J46" s="188"/>
      <c r="K46" s="177"/>
      <c r="L46" s="188"/>
      <c r="M46" s="189">
        <f>SUM(M47:M48)</f>
        <v>32.120000000000005</v>
      </c>
      <c r="N46" s="189">
        <f>SUM(N47:N48)</f>
        <v>32.120000000000005</v>
      </c>
      <c r="O46" s="37"/>
      <c r="P46" s="69"/>
      <c r="Q46" s="69"/>
      <c r="R46" s="70">
        <v>39.83</v>
      </c>
      <c r="S46" s="70">
        <v>39.83</v>
      </c>
      <c r="T46" s="162">
        <f t="shared" si="0"/>
        <v>-7.7099999999999937</v>
      </c>
      <c r="U46" s="71">
        <f t="shared" si="1"/>
        <v>0</v>
      </c>
      <c r="V46" s="71">
        <f t="shared" si="2"/>
        <v>0</v>
      </c>
    </row>
    <row r="47" spans="1:22" x14ac:dyDescent="0.25">
      <c r="A47" s="60" t="s">
        <v>3006</v>
      </c>
      <c r="B47" s="190" t="s">
        <v>168</v>
      </c>
      <c r="C47" s="191" t="s">
        <v>107</v>
      </c>
      <c r="D47" s="192">
        <v>40101</v>
      </c>
      <c r="E47" s="198" t="s">
        <v>163</v>
      </c>
      <c r="F47" s="194" t="s">
        <v>125</v>
      </c>
      <c r="G47" s="195">
        <v>0.7</v>
      </c>
      <c r="H47" s="196">
        <v>0.7</v>
      </c>
      <c r="I47" s="197">
        <v>0</v>
      </c>
      <c r="J47" s="196">
        <v>0</v>
      </c>
      <c r="K47" s="197">
        <v>34.229999999999997</v>
      </c>
      <c r="L47" s="196">
        <v>27.6</v>
      </c>
      <c r="M47" s="196">
        <f>TRUNC(((J47*G47)+(L47*G47)),2)</f>
        <v>19.32</v>
      </c>
      <c r="N47" s="196">
        <f>TRUNC(((J47*H47)+(L47*H47)),2)</f>
        <v>19.32</v>
      </c>
      <c r="O47" s="37"/>
      <c r="P47" s="71">
        <v>0</v>
      </c>
      <c r="Q47" s="71">
        <v>34.229999999999997</v>
      </c>
      <c r="R47" s="71">
        <v>23.96</v>
      </c>
      <c r="S47" s="71">
        <v>23.96</v>
      </c>
      <c r="T47" s="162">
        <f t="shared" si="0"/>
        <v>-4.6400000000000006</v>
      </c>
      <c r="U47" s="71">
        <f t="shared" si="1"/>
        <v>0</v>
      </c>
      <c r="V47" s="71">
        <f t="shared" si="2"/>
        <v>19.32</v>
      </c>
    </row>
    <row r="48" spans="1:22" x14ac:dyDescent="0.25">
      <c r="A48" s="60" t="s">
        <v>3007</v>
      </c>
      <c r="B48" s="190" t="s">
        <v>169</v>
      </c>
      <c r="C48" s="191" t="s">
        <v>107</v>
      </c>
      <c r="D48" s="192">
        <v>40902</v>
      </c>
      <c r="E48" s="198" t="s">
        <v>165</v>
      </c>
      <c r="F48" s="194" t="s">
        <v>125</v>
      </c>
      <c r="G48" s="195">
        <v>0.7</v>
      </c>
      <c r="H48" s="196">
        <v>0.7</v>
      </c>
      <c r="I48" s="197">
        <v>0</v>
      </c>
      <c r="J48" s="196">
        <v>0</v>
      </c>
      <c r="K48" s="197">
        <v>22.68</v>
      </c>
      <c r="L48" s="196">
        <v>18.29</v>
      </c>
      <c r="M48" s="196">
        <f>TRUNC(((J48*G48)+(L48*G48)),2)</f>
        <v>12.8</v>
      </c>
      <c r="N48" s="196">
        <f>TRUNC(((J48*H48)+(L48*H48)),2)</f>
        <v>12.8</v>
      </c>
      <c r="O48" s="37"/>
      <c r="P48" s="71">
        <v>0</v>
      </c>
      <c r="Q48" s="71">
        <v>22.68</v>
      </c>
      <c r="R48" s="71">
        <v>15.87</v>
      </c>
      <c r="S48" s="71">
        <v>15.87</v>
      </c>
      <c r="T48" s="162">
        <f t="shared" si="0"/>
        <v>-3.0699999999999985</v>
      </c>
      <c r="U48" s="71">
        <f t="shared" si="1"/>
        <v>0</v>
      </c>
      <c r="V48" s="71">
        <f t="shared" si="2"/>
        <v>12.8</v>
      </c>
    </row>
    <row r="49" spans="1:22" x14ac:dyDescent="0.25">
      <c r="A49" s="60" t="s">
        <v>3008</v>
      </c>
      <c r="B49" s="184" t="s">
        <v>170</v>
      </c>
      <c r="C49" s="187"/>
      <c r="D49" s="187"/>
      <c r="E49" s="186" t="s">
        <v>171</v>
      </c>
      <c r="F49" s="187"/>
      <c r="G49" s="188"/>
      <c r="H49" s="188"/>
      <c r="I49" s="177"/>
      <c r="J49" s="188"/>
      <c r="K49" s="177"/>
      <c r="L49" s="188"/>
      <c r="M49" s="189">
        <f>SUM(M50:M54)</f>
        <v>38334.699999999997</v>
      </c>
      <c r="N49" s="189">
        <f>SUM(N50:N54)</f>
        <v>38334.699999999997</v>
      </c>
      <c r="O49" s="37"/>
      <c r="P49" s="69"/>
      <c r="Q49" s="69"/>
      <c r="R49" s="70">
        <v>47633.99</v>
      </c>
      <c r="S49" s="70">
        <v>47633.99</v>
      </c>
      <c r="T49" s="162">
        <f t="shared" si="0"/>
        <v>-9299.2900000000009</v>
      </c>
      <c r="U49" s="71">
        <f t="shared" si="1"/>
        <v>0</v>
      </c>
      <c r="V49" s="71">
        <f t="shared" si="2"/>
        <v>0</v>
      </c>
    </row>
    <row r="50" spans="1:22" x14ac:dyDescent="0.25">
      <c r="A50" s="60" t="s">
        <v>3009</v>
      </c>
      <c r="B50" s="190" t="s">
        <v>172</v>
      </c>
      <c r="C50" s="191" t="s">
        <v>107</v>
      </c>
      <c r="D50" s="192">
        <v>41004</v>
      </c>
      <c r="E50" s="198" t="s">
        <v>173</v>
      </c>
      <c r="F50" s="194" t="s">
        <v>125</v>
      </c>
      <c r="G50" s="195">
        <v>1602.22</v>
      </c>
      <c r="H50" s="196">
        <v>1602.22</v>
      </c>
      <c r="I50" s="197">
        <v>1.78</v>
      </c>
      <c r="J50" s="196">
        <v>1.43</v>
      </c>
      <c r="K50" s="197">
        <v>0</v>
      </c>
      <c r="L50" s="196">
        <v>0</v>
      </c>
      <c r="M50" s="196">
        <f>TRUNC(((J50*G50)+(L50*G50)),2)</f>
        <v>2291.17</v>
      </c>
      <c r="N50" s="196">
        <f>TRUNC(((J50*H50)+(L50*H50)),2)</f>
        <v>2291.17</v>
      </c>
      <c r="O50" s="37"/>
      <c r="P50" s="71">
        <v>1.78</v>
      </c>
      <c r="Q50" s="71">
        <v>0</v>
      </c>
      <c r="R50" s="71">
        <v>2851.95</v>
      </c>
      <c r="S50" s="71">
        <v>2851.95</v>
      </c>
      <c r="T50" s="162">
        <f t="shared" si="0"/>
        <v>-560.77999999999975</v>
      </c>
      <c r="U50" s="71">
        <f t="shared" si="1"/>
        <v>2291.17</v>
      </c>
      <c r="V50" s="71">
        <f t="shared" si="2"/>
        <v>0</v>
      </c>
    </row>
    <row r="51" spans="1:22" x14ac:dyDescent="0.25">
      <c r="A51" s="60" t="s">
        <v>3010</v>
      </c>
      <c r="B51" s="190" t="s">
        <v>174</v>
      </c>
      <c r="C51" s="191" t="s">
        <v>107</v>
      </c>
      <c r="D51" s="192">
        <v>41005</v>
      </c>
      <c r="E51" s="198" t="s">
        <v>175</v>
      </c>
      <c r="F51" s="194" t="s">
        <v>125</v>
      </c>
      <c r="G51" s="195">
        <v>1602.22</v>
      </c>
      <c r="H51" s="196">
        <v>1602.22</v>
      </c>
      <c r="I51" s="197">
        <v>1.31</v>
      </c>
      <c r="J51" s="196">
        <v>1.05</v>
      </c>
      <c r="K51" s="197">
        <v>0</v>
      </c>
      <c r="L51" s="196">
        <v>0</v>
      </c>
      <c r="M51" s="196">
        <f>TRUNC(((J51*G51)+(L51*G51)),2)</f>
        <v>1682.33</v>
      </c>
      <c r="N51" s="196">
        <f>TRUNC(((J51*H51)+(L51*H51)),2)</f>
        <v>1682.33</v>
      </c>
      <c r="O51" s="37"/>
      <c r="P51" s="71">
        <v>1.31</v>
      </c>
      <c r="Q51" s="71">
        <v>0</v>
      </c>
      <c r="R51" s="71">
        <v>2098.9</v>
      </c>
      <c r="S51" s="71">
        <v>2098.9</v>
      </c>
      <c r="T51" s="162">
        <f t="shared" si="0"/>
        <v>-416.57000000000016</v>
      </c>
      <c r="U51" s="71">
        <f t="shared" si="1"/>
        <v>1682.33</v>
      </c>
      <c r="V51" s="71">
        <f t="shared" si="2"/>
        <v>0</v>
      </c>
    </row>
    <row r="52" spans="1:22" x14ac:dyDescent="0.25">
      <c r="A52" s="60" t="s">
        <v>3011</v>
      </c>
      <c r="B52" s="190" t="s">
        <v>176</v>
      </c>
      <c r="C52" s="191" t="s">
        <v>107</v>
      </c>
      <c r="D52" s="192">
        <v>41012</v>
      </c>
      <c r="E52" s="198" t="s">
        <v>177</v>
      </c>
      <c r="F52" s="194" t="s">
        <v>125</v>
      </c>
      <c r="G52" s="195">
        <v>1602.22</v>
      </c>
      <c r="H52" s="196">
        <v>1602.22</v>
      </c>
      <c r="I52" s="197">
        <v>5</v>
      </c>
      <c r="J52" s="196">
        <v>4.03</v>
      </c>
      <c r="K52" s="197">
        <v>0</v>
      </c>
      <c r="L52" s="196">
        <v>0</v>
      </c>
      <c r="M52" s="196">
        <f>TRUNC(((J52*G52)+(L52*G52)),2)</f>
        <v>6456.94</v>
      </c>
      <c r="N52" s="196">
        <f>TRUNC(((J52*H52)+(L52*H52)),2)</f>
        <v>6456.94</v>
      </c>
      <c r="O52" s="37"/>
      <c r="P52" s="71">
        <v>5</v>
      </c>
      <c r="Q52" s="71">
        <v>0</v>
      </c>
      <c r="R52" s="71">
        <v>8011.1</v>
      </c>
      <c r="S52" s="71">
        <v>8011.1</v>
      </c>
      <c r="T52" s="162">
        <f t="shared" si="0"/>
        <v>-1554.1600000000008</v>
      </c>
      <c r="U52" s="71">
        <f t="shared" si="1"/>
        <v>6456.94</v>
      </c>
      <c r="V52" s="71">
        <f t="shared" si="2"/>
        <v>0</v>
      </c>
    </row>
    <row r="53" spans="1:22" x14ac:dyDescent="0.25">
      <c r="A53" s="60" t="s">
        <v>3012</v>
      </c>
      <c r="B53" s="190" t="s">
        <v>178</v>
      </c>
      <c r="C53" s="191" t="s">
        <v>107</v>
      </c>
      <c r="D53" s="192">
        <v>41006</v>
      </c>
      <c r="E53" s="198" t="s">
        <v>179</v>
      </c>
      <c r="F53" s="194" t="s">
        <v>180</v>
      </c>
      <c r="G53" s="195">
        <v>12817.76</v>
      </c>
      <c r="H53" s="196">
        <v>12817.76</v>
      </c>
      <c r="I53" s="197">
        <v>2.5099999999999998</v>
      </c>
      <c r="J53" s="196">
        <v>2.02</v>
      </c>
      <c r="K53" s="197">
        <v>0</v>
      </c>
      <c r="L53" s="196">
        <v>0</v>
      </c>
      <c r="M53" s="196">
        <f>TRUNC(((J53*G53)+(L53*G53)),2)</f>
        <v>25891.87</v>
      </c>
      <c r="N53" s="196">
        <f>TRUNC(((J53*H53)+(L53*H53)),2)</f>
        <v>25891.87</v>
      </c>
      <c r="O53" s="37"/>
      <c r="P53" s="71">
        <v>2.5099999999999998</v>
      </c>
      <c r="Q53" s="71">
        <v>0</v>
      </c>
      <c r="R53" s="71">
        <v>32172.57</v>
      </c>
      <c r="S53" s="71">
        <v>32172.57</v>
      </c>
      <c r="T53" s="162">
        <f t="shared" si="0"/>
        <v>-6280.7000000000007</v>
      </c>
      <c r="U53" s="71">
        <f t="shared" si="1"/>
        <v>25891.87</v>
      </c>
      <c r="V53" s="71">
        <f t="shared" si="2"/>
        <v>0</v>
      </c>
    </row>
    <row r="54" spans="1:22" x14ac:dyDescent="0.25">
      <c r="A54" s="60" t="s">
        <v>3013</v>
      </c>
      <c r="B54" s="190" t="s">
        <v>181</v>
      </c>
      <c r="C54" s="191" t="s">
        <v>107</v>
      </c>
      <c r="D54" s="192">
        <v>41009</v>
      </c>
      <c r="E54" s="198" t="s">
        <v>182</v>
      </c>
      <c r="F54" s="194" t="s">
        <v>125</v>
      </c>
      <c r="G54" s="195">
        <v>1281.78</v>
      </c>
      <c r="H54" s="196">
        <v>1281.78</v>
      </c>
      <c r="I54" s="197">
        <v>1.95</v>
      </c>
      <c r="J54" s="196">
        <v>1.57</v>
      </c>
      <c r="K54" s="197">
        <v>0</v>
      </c>
      <c r="L54" s="196">
        <v>0</v>
      </c>
      <c r="M54" s="196">
        <f>TRUNC(((J54*G54)+(L54*G54)),2)</f>
        <v>2012.39</v>
      </c>
      <c r="N54" s="196">
        <f>TRUNC(((J54*H54)+(L54*H54)),2)</f>
        <v>2012.39</v>
      </c>
      <c r="O54" s="37"/>
      <c r="P54" s="71">
        <v>1.95</v>
      </c>
      <c r="Q54" s="71">
        <v>0</v>
      </c>
      <c r="R54" s="71">
        <v>2499.4699999999998</v>
      </c>
      <c r="S54" s="71">
        <v>2499.4699999999998</v>
      </c>
      <c r="T54" s="162">
        <f t="shared" si="0"/>
        <v>-487.0799999999997</v>
      </c>
      <c r="U54" s="71">
        <f t="shared" si="1"/>
        <v>2012.39</v>
      </c>
      <c r="V54" s="71">
        <f t="shared" si="2"/>
        <v>0</v>
      </c>
    </row>
    <row r="55" spans="1:22" x14ac:dyDescent="0.25">
      <c r="A55" s="60" t="s">
        <v>3014</v>
      </c>
      <c r="B55" s="184" t="s">
        <v>183</v>
      </c>
      <c r="C55" s="187"/>
      <c r="D55" s="187"/>
      <c r="E55" s="186" t="s">
        <v>184</v>
      </c>
      <c r="F55" s="187"/>
      <c r="G55" s="188"/>
      <c r="H55" s="188"/>
      <c r="I55" s="177"/>
      <c r="J55" s="188"/>
      <c r="K55" s="177"/>
      <c r="L55" s="188"/>
      <c r="M55" s="189">
        <f>SUM(M56:M58)</f>
        <v>89790.73</v>
      </c>
      <c r="N55" s="189">
        <f>SUM(N56:N58)</f>
        <v>89790.73</v>
      </c>
      <c r="O55" s="37"/>
      <c r="P55" s="69"/>
      <c r="Q55" s="69"/>
      <c r="R55" s="70">
        <v>111612.19</v>
      </c>
      <c r="S55" s="70">
        <v>111612.19</v>
      </c>
      <c r="T55" s="162">
        <f t="shared" si="0"/>
        <v>-21821.460000000006</v>
      </c>
      <c r="U55" s="71">
        <f t="shared" si="1"/>
        <v>0</v>
      </c>
      <c r="V55" s="71">
        <f t="shared" si="2"/>
        <v>0</v>
      </c>
    </row>
    <row r="56" spans="1:22" x14ac:dyDescent="0.25">
      <c r="A56" s="60" t="s">
        <v>3015</v>
      </c>
      <c r="B56" s="190" t="s">
        <v>185</v>
      </c>
      <c r="C56" s="191" t="s">
        <v>107</v>
      </c>
      <c r="D56" s="192">
        <v>41004</v>
      </c>
      <c r="E56" s="198" t="s">
        <v>173</v>
      </c>
      <c r="F56" s="194" t="s">
        <v>125</v>
      </c>
      <c r="G56" s="195">
        <v>4817.1000000000004</v>
      </c>
      <c r="H56" s="196">
        <v>4817.1000000000004</v>
      </c>
      <c r="I56" s="197">
        <v>1.78</v>
      </c>
      <c r="J56" s="196">
        <v>1.43</v>
      </c>
      <c r="K56" s="197">
        <v>0</v>
      </c>
      <c r="L56" s="196">
        <v>0</v>
      </c>
      <c r="M56" s="196">
        <f>TRUNC(((J56*G56)+(L56*G56)),2)</f>
        <v>6888.45</v>
      </c>
      <c r="N56" s="196">
        <f>TRUNC(((J56*H56)+(L56*H56)),2)</f>
        <v>6888.45</v>
      </c>
      <c r="O56" s="37"/>
      <c r="P56" s="71">
        <v>1.78</v>
      </c>
      <c r="Q56" s="71">
        <v>0</v>
      </c>
      <c r="R56" s="71">
        <v>8574.43</v>
      </c>
      <c r="S56" s="71">
        <v>8574.43</v>
      </c>
      <c r="T56" s="162">
        <f t="shared" si="0"/>
        <v>-1685.9800000000005</v>
      </c>
      <c r="U56" s="71">
        <f t="shared" si="1"/>
        <v>6888.45</v>
      </c>
      <c r="V56" s="71">
        <f t="shared" si="2"/>
        <v>0</v>
      </c>
    </row>
    <row r="57" spans="1:22" x14ac:dyDescent="0.25">
      <c r="A57" s="60" t="s">
        <v>3016</v>
      </c>
      <c r="B57" s="190" t="s">
        <v>186</v>
      </c>
      <c r="C57" s="191" t="s">
        <v>107</v>
      </c>
      <c r="D57" s="192">
        <v>41005</v>
      </c>
      <c r="E57" s="198" t="s">
        <v>175</v>
      </c>
      <c r="F57" s="194" t="s">
        <v>125</v>
      </c>
      <c r="G57" s="195">
        <v>4817.1000000000004</v>
      </c>
      <c r="H57" s="196">
        <v>4817.1000000000004</v>
      </c>
      <c r="I57" s="197">
        <v>1.31</v>
      </c>
      <c r="J57" s="196">
        <v>1.05</v>
      </c>
      <c r="K57" s="197">
        <v>0</v>
      </c>
      <c r="L57" s="196">
        <v>0</v>
      </c>
      <c r="M57" s="196">
        <f>TRUNC(((J57*G57)+(L57*G57)),2)</f>
        <v>5057.95</v>
      </c>
      <c r="N57" s="196">
        <f>TRUNC(((J57*H57)+(L57*H57)),2)</f>
        <v>5057.95</v>
      </c>
      <c r="O57" s="37"/>
      <c r="P57" s="71">
        <v>1.31</v>
      </c>
      <c r="Q57" s="71">
        <v>0</v>
      </c>
      <c r="R57" s="71">
        <v>6310.4</v>
      </c>
      <c r="S57" s="71">
        <v>6310.4</v>
      </c>
      <c r="T57" s="162">
        <f t="shared" si="0"/>
        <v>-1252.4499999999998</v>
      </c>
      <c r="U57" s="71">
        <f t="shared" si="1"/>
        <v>5057.95</v>
      </c>
      <c r="V57" s="71">
        <f t="shared" si="2"/>
        <v>0</v>
      </c>
    </row>
    <row r="58" spans="1:22" x14ac:dyDescent="0.25">
      <c r="A58" s="60" t="s">
        <v>3017</v>
      </c>
      <c r="B58" s="190" t="s">
        <v>187</v>
      </c>
      <c r="C58" s="191" t="s">
        <v>107</v>
      </c>
      <c r="D58" s="192">
        <v>41006</v>
      </c>
      <c r="E58" s="198" t="s">
        <v>179</v>
      </c>
      <c r="F58" s="194" t="s">
        <v>180</v>
      </c>
      <c r="G58" s="195">
        <v>38536.800000000003</v>
      </c>
      <c r="H58" s="196">
        <v>38536.800000000003</v>
      </c>
      <c r="I58" s="197">
        <v>2.5099999999999998</v>
      </c>
      <c r="J58" s="196">
        <v>2.02</v>
      </c>
      <c r="K58" s="197">
        <v>0</v>
      </c>
      <c r="L58" s="196">
        <v>0</v>
      </c>
      <c r="M58" s="196">
        <f>TRUNC(((J58*G58)+(L58*G58)),2)</f>
        <v>77844.33</v>
      </c>
      <c r="N58" s="196">
        <f>TRUNC(((J58*H58)+(L58*H58)),2)</f>
        <v>77844.33</v>
      </c>
      <c r="O58" s="37"/>
      <c r="P58" s="71">
        <v>2.5099999999999998</v>
      </c>
      <c r="Q58" s="71">
        <v>0</v>
      </c>
      <c r="R58" s="71">
        <v>96727.360000000001</v>
      </c>
      <c r="S58" s="71">
        <v>96727.360000000001</v>
      </c>
      <c r="T58" s="162">
        <f t="shared" si="0"/>
        <v>-18883.03</v>
      </c>
      <c r="U58" s="71">
        <f t="shared" si="1"/>
        <v>77844.33</v>
      </c>
      <c r="V58" s="71">
        <f t="shared" si="2"/>
        <v>0</v>
      </c>
    </row>
    <row r="59" spans="1:22" x14ac:dyDescent="0.25">
      <c r="A59" s="60" t="s">
        <v>3018</v>
      </c>
      <c r="B59" s="178" t="s">
        <v>188</v>
      </c>
      <c r="C59" s="181"/>
      <c r="D59" s="181"/>
      <c r="E59" s="180" t="s">
        <v>26</v>
      </c>
      <c r="F59" s="181"/>
      <c r="G59" s="182"/>
      <c r="H59" s="182"/>
      <c r="I59" s="177"/>
      <c r="J59" s="182"/>
      <c r="K59" s="177"/>
      <c r="L59" s="182"/>
      <c r="M59" s="183">
        <f>M60+M62+M71+M87</f>
        <v>29072.810000000005</v>
      </c>
      <c r="N59" s="183">
        <f>N60+N62+N71+N87</f>
        <v>29072.810000000005</v>
      </c>
      <c r="O59" s="37"/>
      <c r="P59" s="67"/>
      <c r="Q59" s="67"/>
      <c r="R59" s="68">
        <v>36058.410000000003</v>
      </c>
      <c r="S59" s="68">
        <v>36058.410000000003</v>
      </c>
      <c r="T59" s="162">
        <f t="shared" si="0"/>
        <v>-6985.5999999999985</v>
      </c>
      <c r="U59" s="71">
        <f t="shared" si="1"/>
        <v>0</v>
      </c>
      <c r="V59" s="71">
        <f t="shared" si="2"/>
        <v>0</v>
      </c>
    </row>
    <row r="60" spans="1:22" x14ac:dyDescent="0.25">
      <c r="A60" s="60" t="s">
        <v>3019</v>
      </c>
      <c r="B60" s="184" t="s">
        <v>189</v>
      </c>
      <c r="C60" s="187"/>
      <c r="D60" s="187"/>
      <c r="E60" s="186" t="s">
        <v>190</v>
      </c>
      <c r="F60" s="187"/>
      <c r="G60" s="188"/>
      <c r="H60" s="188"/>
      <c r="I60" s="177"/>
      <c r="J60" s="188"/>
      <c r="K60" s="177"/>
      <c r="L60" s="188"/>
      <c r="M60" s="189">
        <f>M61</f>
        <v>6451.2</v>
      </c>
      <c r="N60" s="189">
        <f>N61</f>
        <v>6451.2</v>
      </c>
      <c r="O60" s="37"/>
      <c r="P60" s="69"/>
      <c r="Q60" s="69"/>
      <c r="R60" s="70">
        <v>8000.4</v>
      </c>
      <c r="S60" s="70">
        <v>8000.4</v>
      </c>
      <c r="T60" s="162">
        <f t="shared" si="0"/>
        <v>-1549.1999999999998</v>
      </c>
      <c r="U60" s="71">
        <f t="shared" si="1"/>
        <v>0</v>
      </c>
      <c r="V60" s="71">
        <f t="shared" si="2"/>
        <v>0</v>
      </c>
    </row>
    <row r="61" spans="1:22" x14ac:dyDescent="0.25">
      <c r="A61" s="60" t="s">
        <v>3020</v>
      </c>
      <c r="B61" s="190" t="s">
        <v>191</v>
      </c>
      <c r="C61" s="191" t="s">
        <v>107</v>
      </c>
      <c r="D61" s="192">
        <v>50103</v>
      </c>
      <c r="E61" s="198" t="s">
        <v>192</v>
      </c>
      <c r="F61" s="194" t="s">
        <v>143</v>
      </c>
      <c r="G61" s="195">
        <v>120</v>
      </c>
      <c r="H61" s="196">
        <v>120</v>
      </c>
      <c r="I61" s="197">
        <v>66.67</v>
      </c>
      <c r="J61" s="196">
        <v>53.76</v>
      </c>
      <c r="K61" s="197">
        <v>0</v>
      </c>
      <c r="L61" s="196">
        <v>0</v>
      </c>
      <c r="M61" s="196">
        <f>TRUNC(((J61*G61)+(L61*G61)),2)</f>
        <v>6451.2</v>
      </c>
      <c r="N61" s="196">
        <f>TRUNC(((J61*H61)+(L61*H61)),2)</f>
        <v>6451.2</v>
      </c>
      <c r="O61" s="37"/>
      <c r="P61" s="71">
        <v>66.67</v>
      </c>
      <c r="Q61" s="71">
        <v>0</v>
      </c>
      <c r="R61" s="71">
        <v>8000.4</v>
      </c>
      <c r="S61" s="71">
        <v>8000.4</v>
      </c>
      <c r="T61" s="162">
        <f t="shared" si="0"/>
        <v>-1549.1999999999998</v>
      </c>
      <c r="U61" s="71">
        <f t="shared" si="1"/>
        <v>6451.2</v>
      </c>
      <c r="V61" s="71">
        <f t="shared" si="2"/>
        <v>0</v>
      </c>
    </row>
    <row r="62" spans="1:22" x14ac:dyDescent="0.25">
      <c r="A62" s="60" t="s">
        <v>3021</v>
      </c>
      <c r="B62" s="184" t="s">
        <v>193</v>
      </c>
      <c r="C62" s="187"/>
      <c r="D62" s="187"/>
      <c r="E62" s="186" t="s">
        <v>194</v>
      </c>
      <c r="F62" s="187"/>
      <c r="G62" s="188"/>
      <c r="H62" s="188"/>
      <c r="I62" s="177"/>
      <c r="J62" s="188"/>
      <c r="K62" s="177"/>
      <c r="L62" s="188"/>
      <c r="M62" s="189">
        <f>M63+M67</f>
        <v>15265.670000000002</v>
      </c>
      <c r="N62" s="189">
        <f>N63+N67</f>
        <v>15265.670000000002</v>
      </c>
      <c r="O62" s="37"/>
      <c r="P62" s="69"/>
      <c r="Q62" s="69"/>
      <c r="R62" s="70">
        <v>18935.71</v>
      </c>
      <c r="S62" s="70">
        <v>18935.71</v>
      </c>
      <c r="T62" s="162">
        <f t="shared" si="0"/>
        <v>-3670.0399999999972</v>
      </c>
      <c r="U62" s="71">
        <f t="shared" si="1"/>
        <v>0</v>
      </c>
      <c r="V62" s="71">
        <f t="shared" si="2"/>
        <v>0</v>
      </c>
    </row>
    <row r="63" spans="1:22" x14ac:dyDescent="0.25">
      <c r="A63" s="60" t="s">
        <v>3022</v>
      </c>
      <c r="B63" s="200" t="s">
        <v>195</v>
      </c>
      <c r="C63" s="201"/>
      <c r="D63" s="201"/>
      <c r="E63" s="202" t="s">
        <v>196</v>
      </c>
      <c r="F63" s="201"/>
      <c r="G63" s="203"/>
      <c r="H63" s="203"/>
      <c r="I63" s="177"/>
      <c r="J63" s="203"/>
      <c r="K63" s="177"/>
      <c r="L63" s="203"/>
      <c r="M63" s="204">
        <f>SUM(M64:M66)</f>
        <v>4969.4000000000005</v>
      </c>
      <c r="N63" s="204">
        <f>SUM(N64:N66)</f>
        <v>4969.4000000000005</v>
      </c>
      <c r="O63" s="37"/>
      <c r="P63" s="72"/>
      <c r="Q63" s="72"/>
      <c r="R63" s="73">
        <v>6164.1</v>
      </c>
      <c r="S63" s="73">
        <v>6164.1</v>
      </c>
      <c r="T63" s="162">
        <f t="shared" si="0"/>
        <v>-1194.6999999999998</v>
      </c>
      <c r="U63" s="71">
        <f t="shared" si="1"/>
        <v>0</v>
      </c>
      <c r="V63" s="71">
        <f t="shared" si="2"/>
        <v>0</v>
      </c>
    </row>
    <row r="64" spans="1:22" x14ac:dyDescent="0.25">
      <c r="A64" s="60" t="s">
        <v>3023</v>
      </c>
      <c r="B64" s="190" t="s">
        <v>197</v>
      </c>
      <c r="C64" s="191" t="s">
        <v>107</v>
      </c>
      <c r="D64" s="192">
        <v>50302</v>
      </c>
      <c r="E64" s="198" t="s">
        <v>198</v>
      </c>
      <c r="F64" s="194" t="s">
        <v>143</v>
      </c>
      <c r="G64" s="195">
        <v>45</v>
      </c>
      <c r="H64" s="196">
        <v>45</v>
      </c>
      <c r="I64" s="197">
        <v>31.84</v>
      </c>
      <c r="J64" s="196">
        <v>25.67</v>
      </c>
      <c r="K64" s="197">
        <v>37.479999999999997</v>
      </c>
      <c r="L64" s="196">
        <v>30.22</v>
      </c>
      <c r="M64" s="196">
        <f>TRUNC(((J64*G64)+(L64*G64)),2)</f>
        <v>2515.0500000000002</v>
      </c>
      <c r="N64" s="196">
        <f>TRUNC(((J64*H64)+(L64*H64)),2)</f>
        <v>2515.0500000000002</v>
      </c>
      <c r="O64" s="37"/>
      <c r="P64" s="71">
        <v>31.84</v>
      </c>
      <c r="Q64" s="71">
        <v>37.479999999999997</v>
      </c>
      <c r="R64" s="71">
        <v>3119.4</v>
      </c>
      <c r="S64" s="71">
        <v>3119.4</v>
      </c>
      <c r="T64" s="162">
        <f t="shared" si="0"/>
        <v>-604.34999999999991</v>
      </c>
      <c r="U64" s="71">
        <f t="shared" si="1"/>
        <v>1155.1500000000001</v>
      </c>
      <c r="V64" s="71">
        <f t="shared" si="2"/>
        <v>1359.9</v>
      </c>
    </row>
    <row r="65" spans="1:22" x14ac:dyDescent="0.25">
      <c r="A65" s="60" t="s">
        <v>3024</v>
      </c>
      <c r="B65" s="190" t="s">
        <v>199</v>
      </c>
      <c r="C65" s="191" t="s">
        <v>107</v>
      </c>
      <c r="D65" s="192">
        <v>52005</v>
      </c>
      <c r="E65" s="198" t="s">
        <v>200</v>
      </c>
      <c r="F65" s="194" t="s">
        <v>201</v>
      </c>
      <c r="G65" s="195">
        <v>190.81</v>
      </c>
      <c r="H65" s="196">
        <v>190.81</v>
      </c>
      <c r="I65" s="197">
        <v>8.99</v>
      </c>
      <c r="J65" s="196">
        <v>7.25</v>
      </c>
      <c r="K65" s="197">
        <v>2.98</v>
      </c>
      <c r="L65" s="196">
        <v>2.4</v>
      </c>
      <c r="M65" s="196">
        <f>TRUNC(((J65*G65)+(L65*G65)),2)</f>
        <v>1841.31</v>
      </c>
      <c r="N65" s="196">
        <f>TRUNC(((J65*H65)+(L65*H65)),2)</f>
        <v>1841.31</v>
      </c>
      <c r="O65" s="37"/>
      <c r="P65" s="71">
        <v>8.99</v>
      </c>
      <c r="Q65" s="71">
        <v>2.98</v>
      </c>
      <c r="R65" s="71">
        <v>2283.9899999999998</v>
      </c>
      <c r="S65" s="71">
        <v>2283.9899999999998</v>
      </c>
      <c r="T65" s="162">
        <f t="shared" si="0"/>
        <v>-442.67999999999984</v>
      </c>
      <c r="U65" s="71">
        <f t="shared" si="1"/>
        <v>1383.37</v>
      </c>
      <c r="V65" s="71">
        <f t="shared" si="2"/>
        <v>457.94</v>
      </c>
    </row>
    <row r="66" spans="1:22" x14ac:dyDescent="0.25">
      <c r="A66" s="60" t="s">
        <v>3025</v>
      </c>
      <c r="B66" s="190" t="s">
        <v>202</v>
      </c>
      <c r="C66" s="191" t="s">
        <v>107</v>
      </c>
      <c r="D66" s="192">
        <v>52014</v>
      </c>
      <c r="E66" s="198" t="s">
        <v>203</v>
      </c>
      <c r="F66" s="194" t="s">
        <v>201</v>
      </c>
      <c r="G66" s="195">
        <v>49.72</v>
      </c>
      <c r="H66" s="196">
        <v>49.72</v>
      </c>
      <c r="I66" s="197">
        <v>12.69</v>
      </c>
      <c r="J66" s="196">
        <v>10.23</v>
      </c>
      <c r="K66" s="197">
        <v>2.61</v>
      </c>
      <c r="L66" s="196">
        <v>2.1</v>
      </c>
      <c r="M66" s="196">
        <f>TRUNC(((J66*G66)+(L66*G66)),2)</f>
        <v>613.04</v>
      </c>
      <c r="N66" s="196">
        <f>TRUNC(((J66*H66)+(L66*H66)),2)</f>
        <v>613.04</v>
      </c>
      <c r="O66" s="37"/>
      <c r="P66" s="71">
        <v>12.69</v>
      </c>
      <c r="Q66" s="71">
        <v>2.61</v>
      </c>
      <c r="R66" s="71">
        <v>760.71</v>
      </c>
      <c r="S66" s="71">
        <v>760.71</v>
      </c>
      <c r="T66" s="162">
        <f t="shared" si="0"/>
        <v>-147.67000000000007</v>
      </c>
      <c r="U66" s="71">
        <f t="shared" si="1"/>
        <v>508.63</v>
      </c>
      <c r="V66" s="71">
        <f t="shared" si="2"/>
        <v>104.41</v>
      </c>
    </row>
    <row r="67" spans="1:22" x14ac:dyDescent="0.25">
      <c r="A67" s="60" t="s">
        <v>3026</v>
      </c>
      <c r="B67" s="200" t="s">
        <v>204</v>
      </c>
      <c r="C67" s="201"/>
      <c r="D67" s="201"/>
      <c r="E67" s="202" t="s">
        <v>205</v>
      </c>
      <c r="F67" s="201"/>
      <c r="G67" s="203"/>
      <c r="H67" s="203"/>
      <c r="I67" s="177"/>
      <c r="J67" s="203"/>
      <c r="K67" s="177"/>
      <c r="L67" s="203"/>
      <c r="M67" s="204">
        <f>SUM(M68:M70)</f>
        <v>10296.27</v>
      </c>
      <c r="N67" s="204">
        <f>SUM(N68:N70)</f>
        <v>10296.27</v>
      </c>
      <c r="O67" s="37"/>
      <c r="P67" s="72"/>
      <c r="Q67" s="72"/>
      <c r="R67" s="73">
        <v>12771.61</v>
      </c>
      <c r="S67" s="73">
        <v>12771.61</v>
      </c>
      <c r="T67" s="162">
        <f t="shared" si="0"/>
        <v>-2475.34</v>
      </c>
      <c r="U67" s="71">
        <f t="shared" si="1"/>
        <v>0</v>
      </c>
      <c r="V67" s="71">
        <f t="shared" si="2"/>
        <v>0</v>
      </c>
    </row>
    <row r="68" spans="1:22" x14ac:dyDescent="0.25">
      <c r="A68" s="60" t="s">
        <v>3027</v>
      </c>
      <c r="B68" s="190" t="s">
        <v>206</v>
      </c>
      <c r="C68" s="191" t="s">
        <v>107</v>
      </c>
      <c r="D68" s="192">
        <v>50302</v>
      </c>
      <c r="E68" s="198" t="s">
        <v>198</v>
      </c>
      <c r="F68" s="194" t="s">
        <v>143</v>
      </c>
      <c r="G68" s="195">
        <v>93.5</v>
      </c>
      <c r="H68" s="196">
        <v>93.5</v>
      </c>
      <c r="I68" s="197">
        <v>31.84</v>
      </c>
      <c r="J68" s="196">
        <v>25.67</v>
      </c>
      <c r="K68" s="197">
        <v>37.479999999999997</v>
      </c>
      <c r="L68" s="196">
        <v>30.22</v>
      </c>
      <c r="M68" s="196">
        <f>TRUNC(((J68*G68)+(L68*G68)),2)</f>
        <v>5225.71</v>
      </c>
      <c r="N68" s="196">
        <f>TRUNC(((J68*H68)+(L68*H68)),2)</f>
        <v>5225.71</v>
      </c>
      <c r="O68" s="37"/>
      <c r="P68" s="71">
        <v>31.84</v>
      </c>
      <c r="Q68" s="71">
        <v>37.479999999999997</v>
      </c>
      <c r="R68" s="71">
        <v>6481.42</v>
      </c>
      <c r="S68" s="71">
        <v>6481.42</v>
      </c>
      <c r="T68" s="162">
        <f t="shared" si="0"/>
        <v>-1255.71</v>
      </c>
      <c r="U68" s="71">
        <f t="shared" si="1"/>
        <v>2400.14</v>
      </c>
      <c r="V68" s="71">
        <f t="shared" si="2"/>
        <v>2825.57</v>
      </c>
    </row>
    <row r="69" spans="1:22" x14ac:dyDescent="0.25">
      <c r="A69" s="60" t="s">
        <v>3028</v>
      </c>
      <c r="B69" s="190" t="s">
        <v>207</v>
      </c>
      <c r="C69" s="191" t="s">
        <v>107</v>
      </c>
      <c r="D69" s="192">
        <v>52005</v>
      </c>
      <c r="E69" s="198" t="s">
        <v>200</v>
      </c>
      <c r="F69" s="194" t="s">
        <v>201</v>
      </c>
      <c r="G69" s="195">
        <v>392.45</v>
      </c>
      <c r="H69" s="196">
        <v>392.45</v>
      </c>
      <c r="I69" s="197">
        <v>8.99</v>
      </c>
      <c r="J69" s="196">
        <v>7.25</v>
      </c>
      <c r="K69" s="197">
        <v>2.98</v>
      </c>
      <c r="L69" s="196">
        <v>2.4</v>
      </c>
      <c r="M69" s="196">
        <f>TRUNC(((J69*G69)+(L69*G69)),2)</f>
        <v>3787.14</v>
      </c>
      <c r="N69" s="196">
        <f>TRUNC(((J69*H69)+(L69*H69)),2)</f>
        <v>3787.14</v>
      </c>
      <c r="O69" s="37"/>
      <c r="P69" s="71">
        <v>8.99</v>
      </c>
      <c r="Q69" s="71">
        <v>2.98</v>
      </c>
      <c r="R69" s="71">
        <v>4697.62</v>
      </c>
      <c r="S69" s="71">
        <v>4697.62</v>
      </c>
      <c r="T69" s="162">
        <f t="shared" si="0"/>
        <v>-910.48</v>
      </c>
      <c r="U69" s="71">
        <f t="shared" si="1"/>
        <v>2845.26</v>
      </c>
      <c r="V69" s="71">
        <f t="shared" si="2"/>
        <v>941.88</v>
      </c>
    </row>
    <row r="70" spans="1:22" x14ac:dyDescent="0.25">
      <c r="A70" s="60" t="s">
        <v>3029</v>
      </c>
      <c r="B70" s="190" t="s">
        <v>208</v>
      </c>
      <c r="C70" s="191" t="s">
        <v>107</v>
      </c>
      <c r="D70" s="192">
        <v>52014</v>
      </c>
      <c r="E70" s="198" t="s">
        <v>203</v>
      </c>
      <c r="F70" s="194" t="s">
        <v>201</v>
      </c>
      <c r="G70" s="195">
        <v>104.09</v>
      </c>
      <c r="H70" s="196">
        <v>104.09</v>
      </c>
      <c r="I70" s="197">
        <v>12.69</v>
      </c>
      <c r="J70" s="196">
        <v>10.23</v>
      </c>
      <c r="K70" s="197">
        <v>2.61</v>
      </c>
      <c r="L70" s="196">
        <v>2.1</v>
      </c>
      <c r="M70" s="196">
        <f>TRUNC(((J70*G70)+(L70*G70)),2)</f>
        <v>1283.42</v>
      </c>
      <c r="N70" s="196">
        <f>TRUNC(((J70*H70)+(L70*H70)),2)</f>
        <v>1283.42</v>
      </c>
      <c r="O70" s="37"/>
      <c r="P70" s="71">
        <v>12.69</v>
      </c>
      <c r="Q70" s="71">
        <v>2.61</v>
      </c>
      <c r="R70" s="71">
        <v>1592.57</v>
      </c>
      <c r="S70" s="71">
        <v>1592.57</v>
      </c>
      <c r="T70" s="162">
        <f t="shared" si="0"/>
        <v>-309.14999999999986</v>
      </c>
      <c r="U70" s="71">
        <f t="shared" si="1"/>
        <v>1064.8399999999999</v>
      </c>
      <c r="V70" s="71">
        <f t="shared" si="2"/>
        <v>218.58</v>
      </c>
    </row>
    <row r="71" spans="1:22" x14ac:dyDescent="0.25">
      <c r="A71" s="60" t="s">
        <v>3030</v>
      </c>
      <c r="B71" s="184" t="s">
        <v>209</v>
      </c>
      <c r="C71" s="187"/>
      <c r="D71" s="187"/>
      <c r="E71" s="186" t="s">
        <v>210</v>
      </c>
      <c r="F71" s="187"/>
      <c r="G71" s="188"/>
      <c r="H71" s="188"/>
      <c r="I71" s="177"/>
      <c r="J71" s="188"/>
      <c r="K71" s="177"/>
      <c r="L71" s="188"/>
      <c r="M71" s="189">
        <f>M72+M79</f>
        <v>7283.4</v>
      </c>
      <c r="N71" s="189">
        <f>N72+N79</f>
        <v>7283.4</v>
      </c>
      <c r="O71" s="37"/>
      <c r="P71" s="69"/>
      <c r="Q71" s="69"/>
      <c r="R71" s="70">
        <v>9032.2999999999993</v>
      </c>
      <c r="S71" s="70">
        <v>9032.2999999999993</v>
      </c>
      <c r="T71" s="162">
        <f t="shared" si="0"/>
        <v>-1748.8999999999996</v>
      </c>
      <c r="U71" s="71">
        <f t="shared" si="1"/>
        <v>0</v>
      </c>
      <c r="V71" s="71">
        <f t="shared" si="2"/>
        <v>0</v>
      </c>
    </row>
    <row r="72" spans="1:22" x14ac:dyDescent="0.25">
      <c r="A72" s="60" t="s">
        <v>3031</v>
      </c>
      <c r="B72" s="200" t="s">
        <v>211</v>
      </c>
      <c r="C72" s="201"/>
      <c r="D72" s="201"/>
      <c r="E72" s="202" t="s">
        <v>196</v>
      </c>
      <c r="F72" s="201"/>
      <c r="G72" s="203"/>
      <c r="H72" s="203"/>
      <c r="I72" s="177"/>
      <c r="J72" s="203"/>
      <c r="K72" s="177"/>
      <c r="L72" s="203"/>
      <c r="M72" s="204">
        <f>SUM(M73:M78)</f>
        <v>2155.9299999999998</v>
      </c>
      <c r="N72" s="204">
        <f>SUM(N73:N78)</f>
        <v>2155.9299999999998</v>
      </c>
      <c r="O72" s="37"/>
      <c r="P72" s="72"/>
      <c r="Q72" s="72"/>
      <c r="R72" s="73">
        <v>2673.35</v>
      </c>
      <c r="S72" s="73">
        <v>2673.35</v>
      </c>
      <c r="T72" s="162">
        <f t="shared" si="0"/>
        <v>-517.42000000000007</v>
      </c>
      <c r="U72" s="71">
        <f t="shared" si="1"/>
        <v>0</v>
      </c>
      <c r="V72" s="71">
        <f t="shared" si="2"/>
        <v>0</v>
      </c>
    </row>
    <row r="73" spans="1:22" x14ac:dyDescent="0.25">
      <c r="A73" s="60" t="s">
        <v>3032</v>
      </c>
      <c r="B73" s="190" t="s">
        <v>212</v>
      </c>
      <c r="C73" s="191" t="s">
        <v>107</v>
      </c>
      <c r="D73" s="192">
        <v>50901</v>
      </c>
      <c r="E73" s="198" t="s">
        <v>213</v>
      </c>
      <c r="F73" s="194" t="s">
        <v>125</v>
      </c>
      <c r="G73" s="195">
        <v>3</v>
      </c>
      <c r="H73" s="196">
        <v>3</v>
      </c>
      <c r="I73" s="197">
        <v>0</v>
      </c>
      <c r="J73" s="196">
        <v>0</v>
      </c>
      <c r="K73" s="197">
        <v>43.34</v>
      </c>
      <c r="L73" s="196">
        <v>34.950000000000003</v>
      </c>
      <c r="M73" s="196">
        <f t="shared" ref="M73:M78" si="5">TRUNC(((J73*G73)+(L73*G73)),2)</f>
        <v>104.85</v>
      </c>
      <c r="N73" s="196">
        <f t="shared" ref="N73:N78" si="6">TRUNC(((J73*H73)+(L73*H73)),2)</f>
        <v>104.85</v>
      </c>
      <c r="O73" s="37"/>
      <c r="P73" s="71">
        <v>0</v>
      </c>
      <c r="Q73" s="71">
        <v>43.34</v>
      </c>
      <c r="R73" s="71">
        <v>130.02000000000001</v>
      </c>
      <c r="S73" s="71">
        <v>130.02000000000001</v>
      </c>
      <c r="T73" s="162">
        <f t="shared" si="0"/>
        <v>-25.170000000000016</v>
      </c>
      <c r="U73" s="71">
        <f t="shared" si="1"/>
        <v>0</v>
      </c>
      <c r="V73" s="71">
        <f t="shared" si="2"/>
        <v>104.85</v>
      </c>
    </row>
    <row r="74" spans="1:22" x14ac:dyDescent="0.25">
      <c r="A74" s="60" t="s">
        <v>3033</v>
      </c>
      <c r="B74" s="190" t="s">
        <v>214</v>
      </c>
      <c r="C74" s="191" t="s">
        <v>107</v>
      </c>
      <c r="D74" s="192">
        <v>50902</v>
      </c>
      <c r="E74" s="198" t="s">
        <v>215</v>
      </c>
      <c r="F74" s="194" t="s">
        <v>108</v>
      </c>
      <c r="G74" s="195">
        <v>5.76</v>
      </c>
      <c r="H74" s="196">
        <v>5.76</v>
      </c>
      <c r="I74" s="197">
        <v>0</v>
      </c>
      <c r="J74" s="196">
        <v>0</v>
      </c>
      <c r="K74" s="197">
        <v>5.34</v>
      </c>
      <c r="L74" s="196">
        <v>4.3</v>
      </c>
      <c r="M74" s="196">
        <f t="shared" si="5"/>
        <v>24.76</v>
      </c>
      <c r="N74" s="196">
        <f t="shared" si="6"/>
        <v>24.76</v>
      </c>
      <c r="O74" s="37"/>
      <c r="P74" s="71">
        <v>0</v>
      </c>
      <c r="Q74" s="71">
        <v>5.34</v>
      </c>
      <c r="R74" s="71">
        <v>30.75</v>
      </c>
      <c r="S74" s="71">
        <v>30.75</v>
      </c>
      <c r="T74" s="162">
        <f t="shared" si="0"/>
        <v>-5.9899999999999984</v>
      </c>
      <c r="U74" s="71">
        <f t="shared" si="1"/>
        <v>0</v>
      </c>
      <c r="V74" s="71">
        <f t="shared" si="2"/>
        <v>24.76</v>
      </c>
    </row>
    <row r="75" spans="1:22" x14ac:dyDescent="0.25">
      <c r="A75" s="60" t="s">
        <v>3034</v>
      </c>
      <c r="B75" s="190" t="s">
        <v>216</v>
      </c>
      <c r="C75" s="191" t="s">
        <v>107</v>
      </c>
      <c r="D75" s="192">
        <v>60470</v>
      </c>
      <c r="E75" s="198" t="s">
        <v>217</v>
      </c>
      <c r="F75" s="194" t="s">
        <v>125</v>
      </c>
      <c r="G75" s="195">
        <v>0.28999999999999998</v>
      </c>
      <c r="H75" s="196">
        <v>0.28999999999999998</v>
      </c>
      <c r="I75" s="197">
        <v>181.54</v>
      </c>
      <c r="J75" s="196">
        <v>146.41</v>
      </c>
      <c r="K75" s="197">
        <v>26.68</v>
      </c>
      <c r="L75" s="196">
        <v>21.51</v>
      </c>
      <c r="M75" s="196">
        <f t="shared" si="5"/>
        <v>48.69</v>
      </c>
      <c r="N75" s="196">
        <f t="shared" si="6"/>
        <v>48.69</v>
      </c>
      <c r="O75" s="37"/>
      <c r="P75" s="71">
        <v>181.54</v>
      </c>
      <c r="Q75" s="71">
        <v>26.68</v>
      </c>
      <c r="R75" s="71">
        <v>59.96</v>
      </c>
      <c r="S75" s="71">
        <v>59.96</v>
      </c>
      <c r="T75" s="162">
        <f t="shared" si="0"/>
        <v>-11.270000000000003</v>
      </c>
      <c r="U75" s="71">
        <f t="shared" si="1"/>
        <v>42.45</v>
      </c>
      <c r="V75" s="71">
        <f t="shared" si="2"/>
        <v>6.23</v>
      </c>
    </row>
    <row r="76" spans="1:22" x14ac:dyDescent="0.25">
      <c r="A76" s="60" t="s">
        <v>3035</v>
      </c>
      <c r="B76" s="190" t="s">
        <v>218</v>
      </c>
      <c r="C76" s="191" t="s">
        <v>107</v>
      </c>
      <c r="D76" s="192">
        <v>51036</v>
      </c>
      <c r="E76" s="198" t="s">
        <v>219</v>
      </c>
      <c r="F76" s="194" t="s">
        <v>125</v>
      </c>
      <c r="G76" s="195">
        <v>3</v>
      </c>
      <c r="H76" s="196">
        <v>3</v>
      </c>
      <c r="I76" s="197">
        <v>588.54</v>
      </c>
      <c r="J76" s="196">
        <v>474.65</v>
      </c>
      <c r="K76" s="197">
        <v>0</v>
      </c>
      <c r="L76" s="196">
        <v>0</v>
      </c>
      <c r="M76" s="196">
        <f t="shared" si="5"/>
        <v>1423.95</v>
      </c>
      <c r="N76" s="196">
        <f t="shared" si="6"/>
        <v>1423.95</v>
      </c>
      <c r="O76" s="37"/>
      <c r="P76" s="71">
        <v>588.54</v>
      </c>
      <c r="Q76" s="71">
        <v>0</v>
      </c>
      <c r="R76" s="71">
        <v>1765.62</v>
      </c>
      <c r="S76" s="71">
        <v>1765.62</v>
      </c>
      <c r="T76" s="162">
        <f t="shared" si="0"/>
        <v>-341.66999999999985</v>
      </c>
      <c r="U76" s="71">
        <f t="shared" si="1"/>
        <v>1423.95</v>
      </c>
      <c r="V76" s="71">
        <f t="shared" si="2"/>
        <v>0</v>
      </c>
    </row>
    <row r="77" spans="1:22" ht="24" x14ac:dyDescent="0.3">
      <c r="A77" s="60" t="s">
        <v>3036</v>
      </c>
      <c r="B77" s="190" t="s">
        <v>220</v>
      </c>
      <c r="C77" s="191" t="s">
        <v>107</v>
      </c>
      <c r="D77" s="192">
        <v>51060</v>
      </c>
      <c r="E77" s="193" t="s">
        <v>2906</v>
      </c>
      <c r="F77" s="194" t="s">
        <v>125</v>
      </c>
      <c r="G77" s="195">
        <v>3</v>
      </c>
      <c r="H77" s="196">
        <v>3</v>
      </c>
      <c r="I77" s="197">
        <v>0.12</v>
      </c>
      <c r="J77" s="196">
        <v>0.09</v>
      </c>
      <c r="K77" s="197">
        <v>40.18</v>
      </c>
      <c r="L77" s="196">
        <v>32.4</v>
      </c>
      <c r="M77" s="196">
        <f t="shared" si="5"/>
        <v>97.47</v>
      </c>
      <c r="N77" s="196">
        <f t="shared" si="6"/>
        <v>97.47</v>
      </c>
      <c r="O77" s="45"/>
      <c r="P77" s="71">
        <v>0.12</v>
      </c>
      <c r="Q77" s="71">
        <v>40.18</v>
      </c>
      <c r="R77" s="71">
        <v>120.9</v>
      </c>
      <c r="S77" s="71">
        <v>120.9</v>
      </c>
      <c r="T77" s="162">
        <f t="shared" ref="T77:T140" si="7">N77-S77</f>
        <v>-23.430000000000007</v>
      </c>
      <c r="U77" s="71">
        <f t="shared" si="1"/>
        <v>0.27</v>
      </c>
      <c r="V77" s="71">
        <f t="shared" si="2"/>
        <v>97.2</v>
      </c>
    </row>
    <row r="78" spans="1:22" x14ac:dyDescent="0.25">
      <c r="A78" s="60" t="s">
        <v>3037</v>
      </c>
      <c r="B78" s="190" t="s">
        <v>221</v>
      </c>
      <c r="C78" s="191" t="s">
        <v>107</v>
      </c>
      <c r="D78" s="192">
        <v>52014</v>
      </c>
      <c r="E78" s="198" t="s">
        <v>203</v>
      </c>
      <c r="F78" s="194" t="s">
        <v>201</v>
      </c>
      <c r="G78" s="195">
        <v>37</v>
      </c>
      <c r="H78" s="196">
        <v>37</v>
      </c>
      <c r="I78" s="197">
        <v>12.69</v>
      </c>
      <c r="J78" s="196">
        <v>10.23</v>
      </c>
      <c r="K78" s="197">
        <v>2.61</v>
      </c>
      <c r="L78" s="196">
        <v>2.1</v>
      </c>
      <c r="M78" s="196">
        <f t="shared" si="5"/>
        <v>456.21</v>
      </c>
      <c r="N78" s="196">
        <f t="shared" si="6"/>
        <v>456.21</v>
      </c>
      <c r="O78" s="37"/>
      <c r="P78" s="71">
        <v>12.69</v>
      </c>
      <c r="Q78" s="71">
        <v>2.61</v>
      </c>
      <c r="R78" s="71">
        <v>566.1</v>
      </c>
      <c r="S78" s="71">
        <v>566.1</v>
      </c>
      <c r="T78" s="162">
        <f t="shared" si="7"/>
        <v>-109.89000000000004</v>
      </c>
      <c r="U78" s="71">
        <f t="shared" si="1"/>
        <v>378.51</v>
      </c>
      <c r="V78" s="71">
        <f t="shared" si="2"/>
        <v>77.7</v>
      </c>
    </row>
    <row r="79" spans="1:22" x14ac:dyDescent="0.25">
      <c r="A79" s="60" t="s">
        <v>3038</v>
      </c>
      <c r="B79" s="200" t="s">
        <v>222</v>
      </c>
      <c r="C79" s="201"/>
      <c r="D79" s="201"/>
      <c r="E79" s="202" t="s">
        <v>205</v>
      </c>
      <c r="F79" s="201"/>
      <c r="G79" s="203"/>
      <c r="H79" s="203"/>
      <c r="I79" s="177"/>
      <c r="J79" s="203"/>
      <c r="K79" s="177"/>
      <c r="L79" s="203"/>
      <c r="M79" s="204">
        <f>SUM(M80:M86)</f>
        <v>5127.4699999999993</v>
      </c>
      <c r="N79" s="204">
        <f>SUM(N80:N86)</f>
        <v>5127.4699999999993</v>
      </c>
      <c r="O79" s="37"/>
      <c r="P79" s="72"/>
      <c r="Q79" s="72"/>
      <c r="R79" s="73">
        <v>6358.95</v>
      </c>
      <c r="S79" s="73">
        <v>6358.95</v>
      </c>
      <c r="T79" s="162">
        <f t="shared" si="7"/>
        <v>-1231.4800000000005</v>
      </c>
      <c r="U79" s="71">
        <f t="shared" si="1"/>
        <v>0</v>
      </c>
      <c r="V79" s="71">
        <f t="shared" si="2"/>
        <v>0</v>
      </c>
    </row>
    <row r="80" spans="1:22" x14ac:dyDescent="0.25">
      <c r="A80" s="60" t="s">
        <v>3039</v>
      </c>
      <c r="B80" s="190" t="s">
        <v>223</v>
      </c>
      <c r="C80" s="191" t="s">
        <v>107</v>
      </c>
      <c r="D80" s="192">
        <v>50901</v>
      </c>
      <c r="E80" s="198" t="s">
        <v>213</v>
      </c>
      <c r="F80" s="194" t="s">
        <v>125</v>
      </c>
      <c r="G80" s="195">
        <v>6.4</v>
      </c>
      <c r="H80" s="196">
        <v>6.4</v>
      </c>
      <c r="I80" s="197">
        <v>0</v>
      </c>
      <c r="J80" s="196">
        <v>0</v>
      </c>
      <c r="K80" s="197">
        <v>43.34</v>
      </c>
      <c r="L80" s="196">
        <v>34.950000000000003</v>
      </c>
      <c r="M80" s="196">
        <f t="shared" ref="M80:M86" si="8">TRUNC(((J80*G80)+(L80*G80)),2)</f>
        <v>223.68</v>
      </c>
      <c r="N80" s="196">
        <f t="shared" ref="N80:N86" si="9">TRUNC(((J80*H80)+(L80*H80)),2)</f>
        <v>223.68</v>
      </c>
      <c r="O80" s="37"/>
      <c r="P80" s="71">
        <v>0</v>
      </c>
      <c r="Q80" s="71">
        <v>43.34</v>
      </c>
      <c r="R80" s="71">
        <v>277.37</v>
      </c>
      <c r="S80" s="71">
        <v>277.37</v>
      </c>
      <c r="T80" s="162">
        <f t="shared" si="7"/>
        <v>-53.69</v>
      </c>
      <c r="U80" s="71">
        <f t="shared" ref="U80:U143" si="10">TRUNC(J80*H80,2)</f>
        <v>0</v>
      </c>
      <c r="V80" s="71">
        <f t="shared" ref="V80:V143" si="11">TRUNC(L80*H80,2)</f>
        <v>223.68</v>
      </c>
    </row>
    <row r="81" spans="1:22" x14ac:dyDescent="0.25">
      <c r="A81" s="60" t="s">
        <v>3040</v>
      </c>
      <c r="B81" s="190" t="s">
        <v>224</v>
      </c>
      <c r="C81" s="191" t="s">
        <v>107</v>
      </c>
      <c r="D81" s="192">
        <v>50902</v>
      </c>
      <c r="E81" s="198" t="s">
        <v>215</v>
      </c>
      <c r="F81" s="194" t="s">
        <v>108</v>
      </c>
      <c r="G81" s="195">
        <v>11.16</v>
      </c>
      <c r="H81" s="196">
        <v>11.16</v>
      </c>
      <c r="I81" s="197">
        <v>0</v>
      </c>
      <c r="J81" s="196">
        <v>0</v>
      </c>
      <c r="K81" s="197">
        <v>5.34</v>
      </c>
      <c r="L81" s="196">
        <v>4.3</v>
      </c>
      <c r="M81" s="196">
        <f t="shared" si="8"/>
        <v>47.98</v>
      </c>
      <c r="N81" s="196">
        <f t="shared" si="9"/>
        <v>47.98</v>
      </c>
      <c r="O81" s="37"/>
      <c r="P81" s="71">
        <v>0</v>
      </c>
      <c r="Q81" s="71">
        <v>5.34</v>
      </c>
      <c r="R81" s="71">
        <v>59.59</v>
      </c>
      <c r="S81" s="71">
        <v>59.59</v>
      </c>
      <c r="T81" s="162">
        <f t="shared" si="7"/>
        <v>-11.610000000000007</v>
      </c>
      <c r="U81" s="71">
        <f t="shared" si="10"/>
        <v>0</v>
      </c>
      <c r="V81" s="71">
        <f t="shared" si="11"/>
        <v>47.98</v>
      </c>
    </row>
    <row r="82" spans="1:22" x14ac:dyDescent="0.25">
      <c r="A82" s="60" t="s">
        <v>3041</v>
      </c>
      <c r="B82" s="190" t="s">
        <v>225</v>
      </c>
      <c r="C82" s="191" t="s">
        <v>107</v>
      </c>
      <c r="D82" s="192">
        <v>60470</v>
      </c>
      <c r="E82" s="198" t="s">
        <v>217</v>
      </c>
      <c r="F82" s="194" t="s">
        <v>125</v>
      </c>
      <c r="G82" s="195">
        <v>0.56000000000000005</v>
      </c>
      <c r="H82" s="196">
        <v>0.56000000000000005</v>
      </c>
      <c r="I82" s="197">
        <v>181.54</v>
      </c>
      <c r="J82" s="196">
        <v>146.41</v>
      </c>
      <c r="K82" s="197">
        <v>26.68</v>
      </c>
      <c r="L82" s="196">
        <v>21.51</v>
      </c>
      <c r="M82" s="196">
        <f t="shared" si="8"/>
        <v>94.03</v>
      </c>
      <c r="N82" s="196">
        <f t="shared" si="9"/>
        <v>94.03</v>
      </c>
      <c r="O82" s="37"/>
      <c r="P82" s="71">
        <v>181.54</v>
      </c>
      <c r="Q82" s="71">
        <v>26.68</v>
      </c>
      <c r="R82" s="71">
        <v>116.18</v>
      </c>
      <c r="S82" s="71">
        <v>116.18</v>
      </c>
      <c r="T82" s="162">
        <f t="shared" si="7"/>
        <v>-22.150000000000006</v>
      </c>
      <c r="U82" s="71">
        <f t="shared" si="10"/>
        <v>81.98</v>
      </c>
      <c r="V82" s="71">
        <f t="shared" si="11"/>
        <v>12.04</v>
      </c>
    </row>
    <row r="83" spans="1:22" x14ac:dyDescent="0.25">
      <c r="A83" s="60" t="s">
        <v>3042</v>
      </c>
      <c r="B83" s="190" t="s">
        <v>226</v>
      </c>
      <c r="C83" s="191" t="s">
        <v>107</v>
      </c>
      <c r="D83" s="192">
        <v>51036</v>
      </c>
      <c r="E83" s="198" t="s">
        <v>219</v>
      </c>
      <c r="F83" s="194" t="s">
        <v>125</v>
      </c>
      <c r="G83" s="195">
        <v>6.4</v>
      </c>
      <c r="H83" s="196">
        <v>6.4</v>
      </c>
      <c r="I83" s="197">
        <v>588.54</v>
      </c>
      <c r="J83" s="196">
        <v>474.65</v>
      </c>
      <c r="K83" s="197">
        <v>0</v>
      </c>
      <c r="L83" s="196">
        <v>0</v>
      </c>
      <c r="M83" s="196">
        <f t="shared" si="8"/>
        <v>3037.76</v>
      </c>
      <c r="N83" s="196">
        <f t="shared" si="9"/>
        <v>3037.76</v>
      </c>
      <c r="O83" s="37"/>
      <c r="P83" s="71">
        <v>588.54</v>
      </c>
      <c r="Q83" s="71">
        <v>0</v>
      </c>
      <c r="R83" s="71">
        <v>3766.65</v>
      </c>
      <c r="S83" s="71">
        <v>3766.65</v>
      </c>
      <c r="T83" s="162">
        <f t="shared" si="7"/>
        <v>-728.88999999999987</v>
      </c>
      <c r="U83" s="71">
        <f t="shared" si="10"/>
        <v>3037.76</v>
      </c>
      <c r="V83" s="71">
        <f t="shared" si="11"/>
        <v>0</v>
      </c>
    </row>
    <row r="84" spans="1:22" x14ac:dyDescent="0.3">
      <c r="A84" s="60" t="s">
        <v>3043</v>
      </c>
      <c r="B84" s="190" t="s">
        <v>227</v>
      </c>
      <c r="C84" s="191" t="s">
        <v>107</v>
      </c>
      <c r="D84" s="192">
        <v>51060</v>
      </c>
      <c r="E84" s="198" t="s">
        <v>228</v>
      </c>
      <c r="F84" s="194" t="s">
        <v>125</v>
      </c>
      <c r="G84" s="195">
        <v>6.4</v>
      </c>
      <c r="H84" s="196">
        <v>6.4</v>
      </c>
      <c r="I84" s="197">
        <v>0.12</v>
      </c>
      <c r="J84" s="196">
        <v>0.09</v>
      </c>
      <c r="K84" s="197">
        <v>40.18</v>
      </c>
      <c r="L84" s="196">
        <v>32.4</v>
      </c>
      <c r="M84" s="196">
        <f t="shared" si="8"/>
        <v>207.93</v>
      </c>
      <c r="N84" s="196">
        <f t="shared" si="9"/>
        <v>207.93</v>
      </c>
      <c r="O84" s="45"/>
      <c r="P84" s="71">
        <v>0.12</v>
      </c>
      <c r="Q84" s="71">
        <v>40.18</v>
      </c>
      <c r="R84" s="71">
        <v>257.92</v>
      </c>
      <c r="S84" s="71">
        <v>257.92</v>
      </c>
      <c r="T84" s="162">
        <f t="shared" si="7"/>
        <v>-49.990000000000009</v>
      </c>
      <c r="U84" s="71">
        <f t="shared" si="10"/>
        <v>0.56999999999999995</v>
      </c>
      <c r="V84" s="71">
        <f t="shared" si="11"/>
        <v>207.36</v>
      </c>
    </row>
    <row r="85" spans="1:22" x14ac:dyDescent="0.25">
      <c r="A85" s="60" t="s">
        <v>3044</v>
      </c>
      <c r="B85" s="190" t="s">
        <v>229</v>
      </c>
      <c r="C85" s="191" t="s">
        <v>107</v>
      </c>
      <c r="D85" s="192">
        <v>52014</v>
      </c>
      <c r="E85" s="198" t="s">
        <v>203</v>
      </c>
      <c r="F85" s="194" t="s">
        <v>201</v>
      </c>
      <c r="G85" s="195">
        <v>96.6</v>
      </c>
      <c r="H85" s="196">
        <v>96.6</v>
      </c>
      <c r="I85" s="197">
        <v>12.69</v>
      </c>
      <c r="J85" s="196">
        <v>10.23</v>
      </c>
      <c r="K85" s="197">
        <v>2.61</v>
      </c>
      <c r="L85" s="196">
        <v>2.1</v>
      </c>
      <c r="M85" s="196">
        <f t="shared" si="8"/>
        <v>1191.07</v>
      </c>
      <c r="N85" s="196">
        <f t="shared" si="9"/>
        <v>1191.07</v>
      </c>
      <c r="O85" s="37"/>
      <c r="P85" s="71">
        <v>12.69</v>
      </c>
      <c r="Q85" s="71">
        <v>2.61</v>
      </c>
      <c r="R85" s="71">
        <v>1477.98</v>
      </c>
      <c r="S85" s="71">
        <v>1477.98</v>
      </c>
      <c r="T85" s="162">
        <f t="shared" si="7"/>
        <v>-286.91000000000008</v>
      </c>
      <c r="U85" s="71">
        <f t="shared" si="10"/>
        <v>988.21</v>
      </c>
      <c r="V85" s="71">
        <f t="shared" si="11"/>
        <v>202.86</v>
      </c>
    </row>
    <row r="86" spans="1:22" x14ac:dyDescent="0.25">
      <c r="A86" s="60" t="s">
        <v>3045</v>
      </c>
      <c r="B86" s="190" t="s">
        <v>230</v>
      </c>
      <c r="C86" s="191" t="s">
        <v>107</v>
      </c>
      <c r="D86" s="192">
        <v>52004</v>
      </c>
      <c r="E86" s="198" t="s">
        <v>231</v>
      </c>
      <c r="F86" s="194" t="s">
        <v>201</v>
      </c>
      <c r="G86" s="195">
        <v>32.6</v>
      </c>
      <c r="H86" s="196">
        <v>32.6</v>
      </c>
      <c r="I86" s="197">
        <v>9.39</v>
      </c>
      <c r="J86" s="196">
        <v>7.57</v>
      </c>
      <c r="K86" s="197">
        <v>2.98</v>
      </c>
      <c r="L86" s="196">
        <v>2.4</v>
      </c>
      <c r="M86" s="196">
        <f t="shared" si="8"/>
        <v>325.02</v>
      </c>
      <c r="N86" s="196">
        <f t="shared" si="9"/>
        <v>325.02</v>
      </c>
      <c r="O86" s="37"/>
      <c r="P86" s="75">
        <v>9.39</v>
      </c>
      <c r="Q86" s="76">
        <v>2.98</v>
      </c>
      <c r="R86" s="74">
        <v>403.26</v>
      </c>
      <c r="S86" s="75">
        <v>403.26</v>
      </c>
      <c r="T86" s="162">
        <f t="shared" si="7"/>
        <v>-78.240000000000009</v>
      </c>
      <c r="U86" s="71">
        <f t="shared" si="10"/>
        <v>246.78</v>
      </c>
      <c r="V86" s="71">
        <f t="shared" si="11"/>
        <v>78.239999999999995</v>
      </c>
    </row>
    <row r="87" spans="1:22" x14ac:dyDescent="0.25">
      <c r="A87" s="60" t="s">
        <v>3046</v>
      </c>
      <c r="B87" s="184" t="s">
        <v>232</v>
      </c>
      <c r="C87" s="187"/>
      <c r="D87" s="187"/>
      <c r="E87" s="186" t="s">
        <v>233</v>
      </c>
      <c r="F87" s="187"/>
      <c r="G87" s="188"/>
      <c r="H87" s="188"/>
      <c r="I87" s="177"/>
      <c r="J87" s="188"/>
      <c r="K87" s="177"/>
      <c r="L87" s="188"/>
      <c r="M87" s="189">
        <f>M88</f>
        <v>72.540000000000006</v>
      </c>
      <c r="N87" s="189">
        <f>N88</f>
        <v>72.540000000000006</v>
      </c>
      <c r="O87" s="37"/>
      <c r="P87" s="77"/>
      <c r="Q87" s="77"/>
      <c r="R87" s="78">
        <v>90</v>
      </c>
      <c r="S87" s="78">
        <v>90</v>
      </c>
      <c r="T87" s="162">
        <f t="shared" si="7"/>
        <v>-17.459999999999994</v>
      </c>
      <c r="U87" s="71">
        <f t="shared" si="10"/>
        <v>0</v>
      </c>
      <c r="V87" s="71">
        <f t="shared" si="11"/>
        <v>0</v>
      </c>
    </row>
    <row r="88" spans="1:22" x14ac:dyDescent="0.25">
      <c r="A88" s="60" t="s">
        <v>3047</v>
      </c>
      <c r="B88" s="190" t="s">
        <v>234</v>
      </c>
      <c r="C88" s="191" t="s">
        <v>107</v>
      </c>
      <c r="D88" s="192">
        <v>50251</v>
      </c>
      <c r="E88" s="198" t="s">
        <v>235</v>
      </c>
      <c r="F88" s="194" t="s">
        <v>102</v>
      </c>
      <c r="G88" s="195">
        <v>6</v>
      </c>
      <c r="H88" s="196">
        <v>6</v>
      </c>
      <c r="I88" s="197">
        <v>15</v>
      </c>
      <c r="J88" s="196">
        <v>12.09</v>
      </c>
      <c r="K88" s="197">
        <v>0</v>
      </c>
      <c r="L88" s="196">
        <v>0</v>
      </c>
      <c r="M88" s="196">
        <f>TRUNC(((J88*G88)+(L88*G88)),2)</f>
        <v>72.540000000000006</v>
      </c>
      <c r="N88" s="196">
        <f>TRUNC(((J88*H88)+(L88*H88)),2)</f>
        <v>72.540000000000006</v>
      </c>
      <c r="O88" s="37"/>
      <c r="P88" s="75">
        <v>15</v>
      </c>
      <c r="Q88" s="76">
        <v>0</v>
      </c>
      <c r="R88" s="74">
        <v>90</v>
      </c>
      <c r="S88" s="75">
        <v>90</v>
      </c>
      <c r="T88" s="162">
        <f t="shared" si="7"/>
        <v>-17.459999999999994</v>
      </c>
      <c r="U88" s="71">
        <f t="shared" si="10"/>
        <v>72.540000000000006</v>
      </c>
      <c r="V88" s="71">
        <f t="shared" si="11"/>
        <v>0</v>
      </c>
    </row>
    <row r="89" spans="1:22" x14ac:dyDescent="0.25">
      <c r="A89" s="60" t="s">
        <v>3048</v>
      </c>
      <c r="B89" s="178" t="s">
        <v>236</v>
      </c>
      <c r="C89" s="181"/>
      <c r="D89" s="181"/>
      <c r="E89" s="180" t="s">
        <v>28</v>
      </c>
      <c r="F89" s="181"/>
      <c r="G89" s="182"/>
      <c r="H89" s="182"/>
      <c r="I89" s="177"/>
      <c r="J89" s="182"/>
      <c r="K89" s="177"/>
      <c r="L89" s="182"/>
      <c r="M89" s="183">
        <f>M90+M111+M124+M138+M140</f>
        <v>92971.87</v>
      </c>
      <c r="N89" s="183">
        <f>N90+N111+N124+N138+N140</f>
        <v>92971.87</v>
      </c>
      <c r="O89" s="37"/>
      <c r="P89" s="79"/>
      <c r="Q89" s="79"/>
      <c r="R89" s="80">
        <v>115293.47</v>
      </c>
      <c r="S89" s="80">
        <v>115293.47</v>
      </c>
      <c r="T89" s="162">
        <f t="shared" si="7"/>
        <v>-22321.600000000006</v>
      </c>
      <c r="U89" s="71">
        <f t="shared" si="10"/>
        <v>0</v>
      </c>
      <c r="V89" s="71">
        <f t="shared" si="11"/>
        <v>0</v>
      </c>
    </row>
    <row r="90" spans="1:22" x14ac:dyDescent="0.25">
      <c r="A90" s="60" t="s">
        <v>3049</v>
      </c>
      <c r="B90" s="184" t="s">
        <v>237</v>
      </c>
      <c r="C90" s="187"/>
      <c r="D90" s="187"/>
      <c r="E90" s="186" t="s">
        <v>238</v>
      </c>
      <c r="F90" s="187"/>
      <c r="G90" s="188"/>
      <c r="H90" s="188"/>
      <c r="I90" s="177"/>
      <c r="J90" s="188"/>
      <c r="K90" s="177"/>
      <c r="L90" s="188"/>
      <c r="M90" s="189">
        <f>M91+M101</f>
        <v>7719.4699999999993</v>
      </c>
      <c r="N90" s="189">
        <f>N91+N101</f>
        <v>7719.4699999999993</v>
      </c>
      <c r="O90" s="37"/>
      <c r="P90" s="69"/>
      <c r="Q90" s="69"/>
      <c r="R90" s="70">
        <v>9574.2099999999991</v>
      </c>
      <c r="S90" s="70">
        <v>9574.2099999999991</v>
      </c>
      <c r="T90" s="162">
        <f t="shared" si="7"/>
        <v>-1854.7399999999998</v>
      </c>
      <c r="U90" s="71">
        <f t="shared" si="10"/>
        <v>0</v>
      </c>
      <c r="V90" s="71">
        <f t="shared" si="11"/>
        <v>0</v>
      </c>
    </row>
    <row r="91" spans="1:22" x14ac:dyDescent="0.25">
      <c r="A91" s="60" t="s">
        <v>3050</v>
      </c>
      <c r="B91" s="200" t="s">
        <v>239</v>
      </c>
      <c r="C91" s="201"/>
      <c r="D91" s="201"/>
      <c r="E91" s="202" t="s">
        <v>196</v>
      </c>
      <c r="F91" s="201"/>
      <c r="G91" s="203"/>
      <c r="H91" s="203"/>
      <c r="I91" s="177"/>
      <c r="J91" s="203"/>
      <c r="K91" s="177"/>
      <c r="L91" s="203"/>
      <c r="M91" s="204">
        <f>SUM(M92:M100)</f>
        <v>3348.31</v>
      </c>
      <c r="N91" s="204">
        <f>SUM(N92:N100)</f>
        <v>3348.31</v>
      </c>
      <c r="O91" s="37"/>
      <c r="P91" s="72"/>
      <c r="Q91" s="72"/>
      <c r="R91" s="73">
        <v>4152.1099999999997</v>
      </c>
      <c r="S91" s="73">
        <v>4152.1099999999997</v>
      </c>
      <c r="T91" s="162">
        <f t="shared" si="7"/>
        <v>-803.79999999999973</v>
      </c>
      <c r="U91" s="71">
        <f t="shared" si="10"/>
        <v>0</v>
      </c>
      <c r="V91" s="71">
        <f t="shared" si="11"/>
        <v>0</v>
      </c>
    </row>
    <row r="92" spans="1:22" x14ac:dyDescent="0.25">
      <c r="A92" s="60" t="s">
        <v>3051</v>
      </c>
      <c r="B92" s="190" t="s">
        <v>240</v>
      </c>
      <c r="C92" s="191" t="s">
        <v>107</v>
      </c>
      <c r="D92" s="192">
        <v>40101</v>
      </c>
      <c r="E92" s="198" t="s">
        <v>163</v>
      </c>
      <c r="F92" s="194" t="s">
        <v>125</v>
      </c>
      <c r="G92" s="195">
        <v>4.9800000000000004</v>
      </c>
      <c r="H92" s="196">
        <v>4.9800000000000004</v>
      </c>
      <c r="I92" s="197">
        <v>0</v>
      </c>
      <c r="J92" s="196">
        <v>0</v>
      </c>
      <c r="K92" s="197">
        <v>34.229999999999997</v>
      </c>
      <c r="L92" s="196">
        <v>27.6</v>
      </c>
      <c r="M92" s="196">
        <f t="shared" ref="M92:M100" si="12">TRUNC(((J92*G92)+(L92*G92)),2)</f>
        <v>137.44</v>
      </c>
      <c r="N92" s="196">
        <f t="shared" ref="N92:N100" si="13">TRUNC(((J92*H92)+(L92*H92)),2)</f>
        <v>137.44</v>
      </c>
      <c r="O92" s="37"/>
      <c r="P92" s="71">
        <v>0</v>
      </c>
      <c r="Q92" s="71">
        <v>34.229999999999997</v>
      </c>
      <c r="R92" s="71">
        <v>170.46</v>
      </c>
      <c r="S92" s="71">
        <v>170.46</v>
      </c>
      <c r="T92" s="162">
        <f t="shared" si="7"/>
        <v>-33.02000000000001</v>
      </c>
      <c r="U92" s="71">
        <f t="shared" si="10"/>
        <v>0</v>
      </c>
      <c r="V92" s="71">
        <f t="shared" si="11"/>
        <v>137.44</v>
      </c>
    </row>
    <row r="93" spans="1:22" x14ac:dyDescent="0.25">
      <c r="A93" s="60" t="s">
        <v>3052</v>
      </c>
      <c r="B93" s="190" t="s">
        <v>241</v>
      </c>
      <c r="C93" s="191" t="s">
        <v>107</v>
      </c>
      <c r="D93" s="192">
        <v>50902</v>
      </c>
      <c r="E93" s="198" t="s">
        <v>215</v>
      </c>
      <c r="F93" s="194" t="s">
        <v>108</v>
      </c>
      <c r="G93" s="195">
        <v>5.12</v>
      </c>
      <c r="H93" s="196">
        <v>5.12</v>
      </c>
      <c r="I93" s="197">
        <v>0</v>
      </c>
      <c r="J93" s="196">
        <v>0</v>
      </c>
      <c r="K93" s="197">
        <v>5.34</v>
      </c>
      <c r="L93" s="196">
        <v>4.3</v>
      </c>
      <c r="M93" s="196">
        <f t="shared" si="12"/>
        <v>22.01</v>
      </c>
      <c r="N93" s="196">
        <f t="shared" si="13"/>
        <v>22.01</v>
      </c>
      <c r="O93" s="37"/>
      <c r="P93" s="71">
        <v>0</v>
      </c>
      <c r="Q93" s="71">
        <v>5.34</v>
      </c>
      <c r="R93" s="71">
        <v>27.34</v>
      </c>
      <c r="S93" s="71">
        <v>27.34</v>
      </c>
      <c r="T93" s="162">
        <f t="shared" si="7"/>
        <v>-5.3299999999999983</v>
      </c>
      <c r="U93" s="71">
        <f t="shared" si="10"/>
        <v>0</v>
      </c>
      <c r="V93" s="71">
        <f t="shared" si="11"/>
        <v>22.01</v>
      </c>
    </row>
    <row r="94" spans="1:22" x14ac:dyDescent="0.25">
      <c r="A94" s="60" t="s">
        <v>3053</v>
      </c>
      <c r="B94" s="190" t="s">
        <v>242</v>
      </c>
      <c r="C94" s="191" t="s">
        <v>107</v>
      </c>
      <c r="D94" s="192">
        <v>60470</v>
      </c>
      <c r="E94" s="198" t="s">
        <v>217</v>
      </c>
      <c r="F94" s="194" t="s">
        <v>125</v>
      </c>
      <c r="G94" s="195">
        <v>0.26</v>
      </c>
      <c r="H94" s="196">
        <v>0.26</v>
      </c>
      <c r="I94" s="197">
        <v>181.54</v>
      </c>
      <c r="J94" s="196">
        <v>146.41</v>
      </c>
      <c r="K94" s="197">
        <v>26.68</v>
      </c>
      <c r="L94" s="196">
        <v>21.51</v>
      </c>
      <c r="M94" s="196">
        <f t="shared" si="12"/>
        <v>43.65</v>
      </c>
      <c r="N94" s="196">
        <f t="shared" si="13"/>
        <v>43.65</v>
      </c>
      <c r="O94" s="37"/>
      <c r="P94" s="71">
        <v>181.54</v>
      </c>
      <c r="Q94" s="71">
        <v>26.68</v>
      </c>
      <c r="R94" s="71">
        <v>53.3</v>
      </c>
      <c r="S94" s="71">
        <v>53.3</v>
      </c>
      <c r="T94" s="162">
        <f t="shared" si="7"/>
        <v>-9.6499999999999986</v>
      </c>
      <c r="U94" s="71">
        <f t="shared" si="10"/>
        <v>38.06</v>
      </c>
      <c r="V94" s="71">
        <f t="shared" si="11"/>
        <v>5.59</v>
      </c>
    </row>
    <row r="95" spans="1:22" x14ac:dyDescent="0.25">
      <c r="A95" s="60" t="s">
        <v>3054</v>
      </c>
      <c r="B95" s="190" t="s">
        <v>243</v>
      </c>
      <c r="C95" s="191" t="s">
        <v>107</v>
      </c>
      <c r="D95" s="192">
        <v>60191</v>
      </c>
      <c r="E95" s="198" t="s">
        <v>244</v>
      </c>
      <c r="F95" s="194" t="s">
        <v>108</v>
      </c>
      <c r="G95" s="195">
        <v>29.29</v>
      </c>
      <c r="H95" s="196">
        <v>29.29</v>
      </c>
      <c r="I95" s="197">
        <v>24.8</v>
      </c>
      <c r="J95" s="196">
        <v>20</v>
      </c>
      <c r="K95" s="197">
        <v>11.37</v>
      </c>
      <c r="L95" s="196">
        <v>9.16</v>
      </c>
      <c r="M95" s="196">
        <f t="shared" si="12"/>
        <v>854.09</v>
      </c>
      <c r="N95" s="196">
        <f t="shared" si="13"/>
        <v>854.09</v>
      </c>
      <c r="O95" s="37"/>
      <c r="P95" s="71">
        <v>24.8</v>
      </c>
      <c r="Q95" s="71">
        <v>11.37</v>
      </c>
      <c r="R95" s="71">
        <v>1059.4100000000001</v>
      </c>
      <c r="S95" s="71">
        <v>1059.4100000000001</v>
      </c>
      <c r="T95" s="162">
        <f t="shared" si="7"/>
        <v>-205.32000000000005</v>
      </c>
      <c r="U95" s="71">
        <f t="shared" si="10"/>
        <v>585.79999999999995</v>
      </c>
      <c r="V95" s="71">
        <f t="shared" si="11"/>
        <v>268.29000000000002</v>
      </c>
    </row>
    <row r="96" spans="1:22" x14ac:dyDescent="0.25">
      <c r="A96" s="60" t="s">
        <v>3055</v>
      </c>
      <c r="B96" s="190" t="s">
        <v>245</v>
      </c>
      <c r="C96" s="191" t="s">
        <v>107</v>
      </c>
      <c r="D96" s="192">
        <v>60524</v>
      </c>
      <c r="E96" s="198" t="s">
        <v>219</v>
      </c>
      <c r="F96" s="194" t="s">
        <v>125</v>
      </c>
      <c r="G96" s="195">
        <v>2.0499999999999998</v>
      </c>
      <c r="H96" s="196">
        <v>2.0499999999999998</v>
      </c>
      <c r="I96" s="197">
        <v>588.54</v>
      </c>
      <c r="J96" s="196">
        <v>474.65</v>
      </c>
      <c r="K96" s="197">
        <v>0</v>
      </c>
      <c r="L96" s="196">
        <v>0</v>
      </c>
      <c r="M96" s="196">
        <f t="shared" si="12"/>
        <v>973.03</v>
      </c>
      <c r="N96" s="196">
        <f t="shared" si="13"/>
        <v>973.03</v>
      </c>
      <c r="O96" s="37"/>
      <c r="P96" s="71">
        <v>588.54</v>
      </c>
      <c r="Q96" s="71">
        <v>0</v>
      </c>
      <c r="R96" s="71">
        <v>1206.5</v>
      </c>
      <c r="S96" s="71">
        <v>1206.5</v>
      </c>
      <c r="T96" s="162">
        <f t="shared" si="7"/>
        <v>-233.47000000000003</v>
      </c>
      <c r="U96" s="71">
        <f t="shared" si="10"/>
        <v>973.03</v>
      </c>
      <c r="V96" s="71">
        <f t="shared" si="11"/>
        <v>0</v>
      </c>
    </row>
    <row r="97" spans="1:22" ht="24" x14ac:dyDescent="0.3">
      <c r="A97" s="60" t="s">
        <v>3056</v>
      </c>
      <c r="B97" s="190" t="s">
        <v>246</v>
      </c>
      <c r="C97" s="191" t="s">
        <v>107</v>
      </c>
      <c r="D97" s="192">
        <v>60800</v>
      </c>
      <c r="E97" s="198" t="s">
        <v>247</v>
      </c>
      <c r="F97" s="194" t="s">
        <v>125</v>
      </c>
      <c r="G97" s="195">
        <v>2.0499999999999998</v>
      </c>
      <c r="H97" s="196">
        <v>2.0499999999999998</v>
      </c>
      <c r="I97" s="197">
        <v>0.12</v>
      </c>
      <c r="J97" s="196">
        <v>0.09</v>
      </c>
      <c r="K97" s="197">
        <v>51.75</v>
      </c>
      <c r="L97" s="196">
        <v>41.73</v>
      </c>
      <c r="M97" s="196">
        <f t="shared" si="12"/>
        <v>85.73</v>
      </c>
      <c r="N97" s="196">
        <f t="shared" si="13"/>
        <v>85.73</v>
      </c>
      <c r="O97" s="45"/>
      <c r="P97" s="71">
        <v>0.12</v>
      </c>
      <c r="Q97" s="71">
        <v>51.75</v>
      </c>
      <c r="R97" s="71">
        <v>106.33</v>
      </c>
      <c r="S97" s="71">
        <v>106.33</v>
      </c>
      <c r="T97" s="162">
        <f t="shared" si="7"/>
        <v>-20.599999999999994</v>
      </c>
      <c r="U97" s="71">
        <f t="shared" si="10"/>
        <v>0.18</v>
      </c>
      <c r="V97" s="71">
        <f t="shared" si="11"/>
        <v>85.54</v>
      </c>
    </row>
    <row r="98" spans="1:22" x14ac:dyDescent="0.25">
      <c r="A98" s="60" t="s">
        <v>3057</v>
      </c>
      <c r="B98" s="190" t="s">
        <v>248</v>
      </c>
      <c r="C98" s="191" t="s">
        <v>107</v>
      </c>
      <c r="D98" s="192">
        <v>40902</v>
      </c>
      <c r="E98" s="198" t="s">
        <v>165</v>
      </c>
      <c r="F98" s="194" t="s">
        <v>125</v>
      </c>
      <c r="G98" s="195">
        <v>2.93</v>
      </c>
      <c r="H98" s="196">
        <v>2.93</v>
      </c>
      <c r="I98" s="197">
        <v>0</v>
      </c>
      <c r="J98" s="196">
        <v>0</v>
      </c>
      <c r="K98" s="197">
        <v>22.68</v>
      </c>
      <c r="L98" s="196">
        <v>18.29</v>
      </c>
      <c r="M98" s="196">
        <f t="shared" si="12"/>
        <v>53.58</v>
      </c>
      <c r="N98" s="196">
        <f t="shared" si="13"/>
        <v>53.58</v>
      </c>
      <c r="O98" s="37"/>
      <c r="P98" s="71">
        <v>0</v>
      </c>
      <c r="Q98" s="71">
        <v>22.68</v>
      </c>
      <c r="R98" s="71">
        <v>66.45</v>
      </c>
      <c r="S98" s="71">
        <v>66.45</v>
      </c>
      <c r="T98" s="162">
        <f t="shared" si="7"/>
        <v>-12.870000000000005</v>
      </c>
      <c r="U98" s="71">
        <f t="shared" si="10"/>
        <v>0</v>
      </c>
      <c r="V98" s="71">
        <f t="shared" si="11"/>
        <v>53.58</v>
      </c>
    </row>
    <row r="99" spans="1:22" x14ac:dyDescent="0.25">
      <c r="A99" s="60" t="s">
        <v>3058</v>
      </c>
      <c r="B99" s="190" t="s">
        <v>249</v>
      </c>
      <c r="C99" s="191" t="s">
        <v>107</v>
      </c>
      <c r="D99" s="192">
        <v>60305</v>
      </c>
      <c r="E99" s="198" t="s">
        <v>200</v>
      </c>
      <c r="F99" s="194" t="s">
        <v>201</v>
      </c>
      <c r="G99" s="195">
        <v>92</v>
      </c>
      <c r="H99" s="196">
        <v>92</v>
      </c>
      <c r="I99" s="197">
        <v>8.99</v>
      </c>
      <c r="J99" s="196">
        <v>7.25</v>
      </c>
      <c r="K99" s="197">
        <v>2.98</v>
      </c>
      <c r="L99" s="196">
        <v>2.4</v>
      </c>
      <c r="M99" s="196">
        <f t="shared" si="12"/>
        <v>887.8</v>
      </c>
      <c r="N99" s="196">
        <f t="shared" si="13"/>
        <v>887.8</v>
      </c>
      <c r="O99" s="37"/>
      <c r="P99" s="71">
        <v>8.99</v>
      </c>
      <c r="Q99" s="71">
        <v>2.98</v>
      </c>
      <c r="R99" s="71">
        <v>1101.24</v>
      </c>
      <c r="S99" s="71">
        <v>1101.24</v>
      </c>
      <c r="T99" s="162">
        <f t="shared" si="7"/>
        <v>-213.44000000000005</v>
      </c>
      <c r="U99" s="71">
        <f t="shared" si="10"/>
        <v>667</v>
      </c>
      <c r="V99" s="71">
        <f t="shared" si="11"/>
        <v>220.8</v>
      </c>
    </row>
    <row r="100" spans="1:22" x14ac:dyDescent="0.25">
      <c r="A100" s="60" t="s">
        <v>3059</v>
      </c>
      <c r="B100" s="190" t="s">
        <v>250</v>
      </c>
      <c r="C100" s="191" t="s">
        <v>107</v>
      </c>
      <c r="D100" s="192">
        <v>60314</v>
      </c>
      <c r="E100" s="198" t="s">
        <v>251</v>
      </c>
      <c r="F100" s="194" t="s">
        <v>201</v>
      </c>
      <c r="G100" s="195">
        <v>23.6</v>
      </c>
      <c r="H100" s="196">
        <v>23.6</v>
      </c>
      <c r="I100" s="197">
        <v>12.69</v>
      </c>
      <c r="J100" s="196">
        <v>10.23</v>
      </c>
      <c r="K100" s="197">
        <v>2.61</v>
      </c>
      <c r="L100" s="196">
        <v>2.1</v>
      </c>
      <c r="M100" s="196">
        <f t="shared" si="12"/>
        <v>290.98</v>
      </c>
      <c r="N100" s="196">
        <f t="shared" si="13"/>
        <v>290.98</v>
      </c>
      <c r="O100" s="37"/>
      <c r="P100" s="71">
        <v>12.69</v>
      </c>
      <c r="Q100" s="71">
        <v>2.61</v>
      </c>
      <c r="R100" s="71">
        <v>361.08</v>
      </c>
      <c r="S100" s="71">
        <v>361.08</v>
      </c>
      <c r="T100" s="162">
        <f t="shared" si="7"/>
        <v>-70.099999999999966</v>
      </c>
      <c r="U100" s="71">
        <f t="shared" si="10"/>
        <v>241.42</v>
      </c>
      <c r="V100" s="71">
        <f t="shared" si="11"/>
        <v>49.56</v>
      </c>
    </row>
    <row r="101" spans="1:22" x14ac:dyDescent="0.25">
      <c r="A101" s="60" t="s">
        <v>3060</v>
      </c>
      <c r="B101" s="200" t="s">
        <v>252</v>
      </c>
      <c r="C101" s="201"/>
      <c r="D101" s="201"/>
      <c r="E101" s="202" t="s">
        <v>205</v>
      </c>
      <c r="F101" s="201"/>
      <c r="G101" s="203"/>
      <c r="H101" s="203"/>
      <c r="I101" s="177"/>
      <c r="J101" s="203"/>
      <c r="K101" s="177"/>
      <c r="L101" s="203"/>
      <c r="M101" s="204">
        <f>SUM(M102:M110)</f>
        <v>4371.16</v>
      </c>
      <c r="N101" s="204">
        <f>SUM(N102:N110)</f>
        <v>4371.16</v>
      </c>
      <c r="O101" s="37"/>
      <c r="P101" s="72"/>
      <c r="Q101" s="72"/>
      <c r="R101" s="73">
        <v>5422.1</v>
      </c>
      <c r="S101" s="73">
        <v>5422.1</v>
      </c>
      <c r="T101" s="162">
        <f t="shared" si="7"/>
        <v>-1050.9400000000005</v>
      </c>
      <c r="U101" s="71">
        <f t="shared" si="10"/>
        <v>0</v>
      </c>
      <c r="V101" s="71">
        <f t="shared" si="11"/>
        <v>0</v>
      </c>
    </row>
    <row r="102" spans="1:22" x14ac:dyDescent="0.25">
      <c r="A102" s="60" t="s">
        <v>3061</v>
      </c>
      <c r="B102" s="190" t="s">
        <v>253</v>
      </c>
      <c r="C102" s="191" t="s">
        <v>107</v>
      </c>
      <c r="D102" s="192">
        <v>40101</v>
      </c>
      <c r="E102" s="198" t="s">
        <v>163</v>
      </c>
      <c r="F102" s="194" t="s">
        <v>125</v>
      </c>
      <c r="G102" s="195">
        <v>6.46</v>
      </c>
      <c r="H102" s="196">
        <v>6.46</v>
      </c>
      <c r="I102" s="197">
        <v>0</v>
      </c>
      <c r="J102" s="196">
        <v>0</v>
      </c>
      <c r="K102" s="197">
        <v>34.229999999999997</v>
      </c>
      <c r="L102" s="196">
        <v>27.6</v>
      </c>
      <c r="M102" s="196">
        <f t="shared" ref="M102:M110" si="14">TRUNC(((J102*G102)+(L102*G102)),2)</f>
        <v>178.29</v>
      </c>
      <c r="N102" s="196">
        <f t="shared" ref="N102:N110" si="15">TRUNC(((J102*H102)+(L102*H102)),2)</f>
        <v>178.29</v>
      </c>
      <c r="O102" s="37"/>
      <c r="P102" s="71">
        <v>0</v>
      </c>
      <c r="Q102" s="71">
        <v>34.229999999999997</v>
      </c>
      <c r="R102" s="71">
        <v>221.12</v>
      </c>
      <c r="S102" s="71">
        <v>221.12</v>
      </c>
      <c r="T102" s="162">
        <f t="shared" si="7"/>
        <v>-42.830000000000013</v>
      </c>
      <c r="U102" s="71">
        <f t="shared" si="10"/>
        <v>0</v>
      </c>
      <c r="V102" s="71">
        <f t="shared" si="11"/>
        <v>178.29</v>
      </c>
    </row>
    <row r="103" spans="1:22" x14ac:dyDescent="0.25">
      <c r="A103" s="60" t="s">
        <v>3062</v>
      </c>
      <c r="B103" s="190" t="s">
        <v>254</v>
      </c>
      <c r="C103" s="191" t="s">
        <v>107</v>
      </c>
      <c r="D103" s="192">
        <v>50902</v>
      </c>
      <c r="E103" s="198" t="s">
        <v>215</v>
      </c>
      <c r="F103" s="194" t="s">
        <v>108</v>
      </c>
      <c r="G103" s="195">
        <v>6.65</v>
      </c>
      <c r="H103" s="196">
        <v>6.65</v>
      </c>
      <c r="I103" s="197">
        <v>0</v>
      </c>
      <c r="J103" s="196">
        <v>0</v>
      </c>
      <c r="K103" s="197">
        <v>5.34</v>
      </c>
      <c r="L103" s="196">
        <v>4.3</v>
      </c>
      <c r="M103" s="196">
        <f t="shared" si="14"/>
        <v>28.59</v>
      </c>
      <c r="N103" s="196">
        <f t="shared" si="15"/>
        <v>28.59</v>
      </c>
      <c r="O103" s="37"/>
      <c r="P103" s="71">
        <v>0</v>
      </c>
      <c r="Q103" s="71">
        <v>5.34</v>
      </c>
      <c r="R103" s="71">
        <v>35.51</v>
      </c>
      <c r="S103" s="71">
        <v>35.51</v>
      </c>
      <c r="T103" s="162">
        <f t="shared" si="7"/>
        <v>-6.9199999999999982</v>
      </c>
      <c r="U103" s="71">
        <f t="shared" si="10"/>
        <v>0</v>
      </c>
      <c r="V103" s="71">
        <f t="shared" si="11"/>
        <v>28.59</v>
      </c>
    </row>
    <row r="104" spans="1:22" x14ac:dyDescent="0.25">
      <c r="A104" s="60" t="s">
        <v>3063</v>
      </c>
      <c r="B104" s="190" t="s">
        <v>255</v>
      </c>
      <c r="C104" s="191" t="s">
        <v>107</v>
      </c>
      <c r="D104" s="192">
        <v>60470</v>
      </c>
      <c r="E104" s="198" t="s">
        <v>217</v>
      </c>
      <c r="F104" s="194" t="s">
        <v>125</v>
      </c>
      <c r="G104" s="195">
        <v>0.33</v>
      </c>
      <c r="H104" s="196">
        <v>0.33</v>
      </c>
      <c r="I104" s="197">
        <v>181.54</v>
      </c>
      <c r="J104" s="196">
        <v>146.41</v>
      </c>
      <c r="K104" s="197">
        <v>26.68</v>
      </c>
      <c r="L104" s="196">
        <v>21.51</v>
      </c>
      <c r="M104" s="196">
        <f t="shared" si="14"/>
        <v>55.41</v>
      </c>
      <c r="N104" s="196">
        <f t="shared" si="15"/>
        <v>55.41</v>
      </c>
      <c r="O104" s="37"/>
      <c r="P104" s="71">
        <v>181.54</v>
      </c>
      <c r="Q104" s="71">
        <v>26.68</v>
      </c>
      <c r="R104" s="71">
        <v>69.23</v>
      </c>
      <c r="S104" s="71">
        <v>69.23</v>
      </c>
      <c r="T104" s="162">
        <f t="shared" si="7"/>
        <v>-13.820000000000007</v>
      </c>
      <c r="U104" s="71">
        <f t="shared" si="10"/>
        <v>48.31</v>
      </c>
      <c r="V104" s="71">
        <f t="shared" si="11"/>
        <v>7.09</v>
      </c>
    </row>
    <row r="105" spans="1:22" x14ac:dyDescent="0.25">
      <c r="A105" s="60" t="s">
        <v>3064</v>
      </c>
      <c r="B105" s="190" t="s">
        <v>256</v>
      </c>
      <c r="C105" s="191" t="s">
        <v>107</v>
      </c>
      <c r="D105" s="192">
        <v>60191</v>
      </c>
      <c r="E105" s="198" t="s">
        <v>244</v>
      </c>
      <c r="F105" s="194" t="s">
        <v>108</v>
      </c>
      <c r="G105" s="195">
        <v>38</v>
      </c>
      <c r="H105" s="196">
        <v>38</v>
      </c>
      <c r="I105" s="197">
        <v>24.8</v>
      </c>
      <c r="J105" s="196">
        <v>20</v>
      </c>
      <c r="K105" s="197">
        <v>11.37</v>
      </c>
      <c r="L105" s="196">
        <v>9.16</v>
      </c>
      <c r="M105" s="196">
        <f t="shared" si="14"/>
        <v>1108.08</v>
      </c>
      <c r="N105" s="196">
        <f t="shared" si="15"/>
        <v>1108.08</v>
      </c>
      <c r="O105" s="37"/>
      <c r="P105" s="71">
        <v>24.8</v>
      </c>
      <c r="Q105" s="71">
        <v>11.37</v>
      </c>
      <c r="R105" s="71">
        <v>1374.46</v>
      </c>
      <c r="S105" s="71">
        <v>1374.46</v>
      </c>
      <c r="T105" s="162">
        <f t="shared" si="7"/>
        <v>-266.38000000000011</v>
      </c>
      <c r="U105" s="71">
        <f t="shared" si="10"/>
        <v>760</v>
      </c>
      <c r="V105" s="71">
        <f t="shared" si="11"/>
        <v>348.08</v>
      </c>
    </row>
    <row r="106" spans="1:22" x14ac:dyDescent="0.25">
      <c r="A106" s="60" t="s">
        <v>3065</v>
      </c>
      <c r="B106" s="190" t="s">
        <v>257</v>
      </c>
      <c r="C106" s="191" t="s">
        <v>107</v>
      </c>
      <c r="D106" s="192">
        <v>60524</v>
      </c>
      <c r="E106" s="198" t="s">
        <v>219</v>
      </c>
      <c r="F106" s="194" t="s">
        <v>125</v>
      </c>
      <c r="G106" s="195">
        <v>2.66</v>
      </c>
      <c r="H106" s="196">
        <v>2.66</v>
      </c>
      <c r="I106" s="197">
        <v>588.54</v>
      </c>
      <c r="J106" s="196">
        <v>474.65</v>
      </c>
      <c r="K106" s="197">
        <v>0</v>
      </c>
      <c r="L106" s="196">
        <v>0</v>
      </c>
      <c r="M106" s="196">
        <f t="shared" si="14"/>
        <v>1262.56</v>
      </c>
      <c r="N106" s="196">
        <f t="shared" si="15"/>
        <v>1262.56</v>
      </c>
      <c r="O106" s="37"/>
      <c r="P106" s="71">
        <v>588.54</v>
      </c>
      <c r="Q106" s="71">
        <v>0</v>
      </c>
      <c r="R106" s="71">
        <v>1565.51</v>
      </c>
      <c r="S106" s="71">
        <v>1565.51</v>
      </c>
      <c r="T106" s="162">
        <f t="shared" si="7"/>
        <v>-302.95000000000005</v>
      </c>
      <c r="U106" s="71">
        <f t="shared" si="10"/>
        <v>1262.56</v>
      </c>
      <c r="V106" s="71">
        <f t="shared" si="11"/>
        <v>0</v>
      </c>
    </row>
    <row r="107" spans="1:22" ht="24" x14ac:dyDescent="0.3">
      <c r="A107" s="60" t="s">
        <v>3066</v>
      </c>
      <c r="B107" s="190" t="s">
        <v>258</v>
      </c>
      <c r="C107" s="191" t="s">
        <v>107</v>
      </c>
      <c r="D107" s="192">
        <v>60800</v>
      </c>
      <c r="E107" s="193" t="s">
        <v>2907</v>
      </c>
      <c r="F107" s="194" t="s">
        <v>125</v>
      </c>
      <c r="G107" s="195">
        <v>2.66</v>
      </c>
      <c r="H107" s="196">
        <v>2.66</v>
      </c>
      <c r="I107" s="197">
        <v>0.12</v>
      </c>
      <c r="J107" s="196">
        <v>0.09</v>
      </c>
      <c r="K107" s="197">
        <v>51.75</v>
      </c>
      <c r="L107" s="196">
        <v>41.73</v>
      </c>
      <c r="M107" s="196">
        <f t="shared" si="14"/>
        <v>111.24</v>
      </c>
      <c r="N107" s="196">
        <f t="shared" si="15"/>
        <v>111.24</v>
      </c>
      <c r="O107" s="45"/>
      <c r="P107" s="71">
        <v>0.12</v>
      </c>
      <c r="Q107" s="71">
        <v>51.75</v>
      </c>
      <c r="R107" s="71">
        <v>137.97</v>
      </c>
      <c r="S107" s="71">
        <v>137.97</v>
      </c>
      <c r="T107" s="162">
        <f t="shared" si="7"/>
        <v>-26.730000000000004</v>
      </c>
      <c r="U107" s="71">
        <f t="shared" si="10"/>
        <v>0.23</v>
      </c>
      <c r="V107" s="71">
        <f t="shared" si="11"/>
        <v>111</v>
      </c>
    </row>
    <row r="108" spans="1:22" x14ac:dyDescent="0.25">
      <c r="A108" s="60" t="s">
        <v>3067</v>
      </c>
      <c r="B108" s="190" t="s">
        <v>259</v>
      </c>
      <c r="C108" s="191" t="s">
        <v>107</v>
      </c>
      <c r="D108" s="192">
        <v>40902</v>
      </c>
      <c r="E108" s="198" t="s">
        <v>165</v>
      </c>
      <c r="F108" s="194" t="s">
        <v>125</v>
      </c>
      <c r="G108" s="195">
        <v>3.8</v>
      </c>
      <c r="H108" s="196">
        <v>3.8</v>
      </c>
      <c r="I108" s="197">
        <v>0</v>
      </c>
      <c r="J108" s="196">
        <v>0</v>
      </c>
      <c r="K108" s="197">
        <v>22.68</v>
      </c>
      <c r="L108" s="196">
        <v>18.29</v>
      </c>
      <c r="M108" s="196">
        <f t="shared" si="14"/>
        <v>69.5</v>
      </c>
      <c r="N108" s="196">
        <f t="shared" si="15"/>
        <v>69.5</v>
      </c>
      <c r="O108" s="37"/>
      <c r="P108" s="71">
        <v>0</v>
      </c>
      <c r="Q108" s="71">
        <v>22.68</v>
      </c>
      <c r="R108" s="71">
        <v>86.18</v>
      </c>
      <c r="S108" s="71">
        <v>86.18</v>
      </c>
      <c r="T108" s="162">
        <f t="shared" si="7"/>
        <v>-16.680000000000007</v>
      </c>
      <c r="U108" s="71">
        <f t="shared" si="10"/>
        <v>0</v>
      </c>
      <c r="V108" s="71">
        <f t="shared" si="11"/>
        <v>69.5</v>
      </c>
    </row>
    <row r="109" spans="1:22" x14ac:dyDescent="0.25">
      <c r="A109" s="60" t="s">
        <v>3068</v>
      </c>
      <c r="B109" s="190" t="s">
        <v>260</v>
      </c>
      <c r="C109" s="191" t="s">
        <v>107</v>
      </c>
      <c r="D109" s="192">
        <v>60305</v>
      </c>
      <c r="E109" s="198" t="s">
        <v>200</v>
      </c>
      <c r="F109" s="194" t="s">
        <v>201</v>
      </c>
      <c r="G109" s="195">
        <v>120</v>
      </c>
      <c r="H109" s="196">
        <v>120</v>
      </c>
      <c r="I109" s="197">
        <v>8.99</v>
      </c>
      <c r="J109" s="196">
        <v>7.25</v>
      </c>
      <c r="K109" s="197">
        <v>2.98</v>
      </c>
      <c r="L109" s="196">
        <v>2.4</v>
      </c>
      <c r="M109" s="196">
        <f t="shared" si="14"/>
        <v>1158</v>
      </c>
      <c r="N109" s="196">
        <f t="shared" si="15"/>
        <v>1158</v>
      </c>
      <c r="O109" s="37"/>
      <c r="P109" s="71">
        <v>8.99</v>
      </c>
      <c r="Q109" s="71">
        <v>2.98</v>
      </c>
      <c r="R109" s="71">
        <v>1436.4</v>
      </c>
      <c r="S109" s="71">
        <v>1436.4</v>
      </c>
      <c r="T109" s="162">
        <f t="shared" si="7"/>
        <v>-278.40000000000009</v>
      </c>
      <c r="U109" s="71">
        <f t="shared" si="10"/>
        <v>870</v>
      </c>
      <c r="V109" s="71">
        <f t="shared" si="11"/>
        <v>288</v>
      </c>
    </row>
    <row r="110" spans="1:22" x14ac:dyDescent="0.25">
      <c r="A110" s="60" t="s">
        <v>3069</v>
      </c>
      <c r="B110" s="190" t="s">
        <v>261</v>
      </c>
      <c r="C110" s="191" t="s">
        <v>107</v>
      </c>
      <c r="D110" s="192">
        <v>60314</v>
      </c>
      <c r="E110" s="198" t="s">
        <v>251</v>
      </c>
      <c r="F110" s="194" t="s">
        <v>201</v>
      </c>
      <c r="G110" s="195">
        <v>32.4</v>
      </c>
      <c r="H110" s="196">
        <v>32.4</v>
      </c>
      <c r="I110" s="197">
        <v>12.69</v>
      </c>
      <c r="J110" s="196">
        <v>10.23</v>
      </c>
      <c r="K110" s="197">
        <v>2.61</v>
      </c>
      <c r="L110" s="196">
        <v>2.1</v>
      </c>
      <c r="M110" s="196">
        <f t="shared" si="14"/>
        <v>399.49</v>
      </c>
      <c r="N110" s="196">
        <f t="shared" si="15"/>
        <v>399.49</v>
      </c>
      <c r="O110" s="37"/>
      <c r="P110" s="71">
        <v>12.69</v>
      </c>
      <c r="Q110" s="71">
        <v>2.61</v>
      </c>
      <c r="R110" s="71">
        <v>495.72</v>
      </c>
      <c r="S110" s="71">
        <v>495.72</v>
      </c>
      <c r="T110" s="162">
        <f t="shared" si="7"/>
        <v>-96.230000000000018</v>
      </c>
      <c r="U110" s="71">
        <f t="shared" si="10"/>
        <v>331.45</v>
      </c>
      <c r="V110" s="71">
        <f t="shared" si="11"/>
        <v>68.040000000000006</v>
      </c>
    </row>
    <row r="111" spans="1:22" x14ac:dyDescent="0.25">
      <c r="A111" s="60" t="s">
        <v>3070</v>
      </c>
      <c r="B111" s="184" t="s">
        <v>262</v>
      </c>
      <c r="C111" s="187"/>
      <c r="D111" s="187"/>
      <c r="E111" s="186" t="s">
        <v>263</v>
      </c>
      <c r="F111" s="187"/>
      <c r="G111" s="188"/>
      <c r="H111" s="188"/>
      <c r="I111" s="177"/>
      <c r="J111" s="188"/>
      <c r="K111" s="177"/>
      <c r="L111" s="188"/>
      <c r="M111" s="189">
        <f>M112+M118</f>
        <v>15700.67</v>
      </c>
      <c r="N111" s="189">
        <f>N112+N118</f>
        <v>15700.67</v>
      </c>
      <c r="O111" s="37"/>
      <c r="P111" s="69"/>
      <c r="Q111" s="69"/>
      <c r="R111" s="70">
        <v>19473.34</v>
      </c>
      <c r="S111" s="70">
        <v>19473.34</v>
      </c>
      <c r="T111" s="162">
        <f t="shared" si="7"/>
        <v>-3772.67</v>
      </c>
      <c r="U111" s="71">
        <f t="shared" si="10"/>
        <v>0</v>
      </c>
      <c r="V111" s="71">
        <f t="shared" si="11"/>
        <v>0</v>
      </c>
    </row>
    <row r="112" spans="1:22" x14ac:dyDescent="0.25">
      <c r="A112" s="60" t="s">
        <v>3071</v>
      </c>
      <c r="B112" s="200" t="s">
        <v>264</v>
      </c>
      <c r="C112" s="201"/>
      <c r="D112" s="201"/>
      <c r="E112" s="202" t="s">
        <v>196</v>
      </c>
      <c r="F112" s="201"/>
      <c r="G112" s="203"/>
      <c r="H112" s="203"/>
      <c r="I112" s="177"/>
      <c r="J112" s="203"/>
      <c r="K112" s="177"/>
      <c r="L112" s="203"/>
      <c r="M112" s="204">
        <f>SUM(M113:M117)</f>
        <v>6326.7800000000007</v>
      </c>
      <c r="N112" s="204">
        <f>SUM(N113:N117)</f>
        <v>6326.7800000000007</v>
      </c>
      <c r="O112" s="37"/>
      <c r="P112" s="72"/>
      <c r="Q112" s="72"/>
      <c r="R112" s="73">
        <v>7847.04</v>
      </c>
      <c r="S112" s="73">
        <v>7847.04</v>
      </c>
      <c r="T112" s="162">
        <f t="shared" si="7"/>
        <v>-1520.2599999999993</v>
      </c>
      <c r="U112" s="71">
        <f t="shared" si="10"/>
        <v>0</v>
      </c>
      <c r="V112" s="71">
        <f t="shared" si="11"/>
        <v>0</v>
      </c>
    </row>
    <row r="113" spans="1:22" x14ac:dyDescent="0.25">
      <c r="A113" s="60" t="s">
        <v>3072</v>
      </c>
      <c r="B113" s="190" t="s">
        <v>265</v>
      </c>
      <c r="C113" s="191" t="s">
        <v>107</v>
      </c>
      <c r="D113" s="192">
        <v>60205</v>
      </c>
      <c r="E113" s="198" t="s">
        <v>266</v>
      </c>
      <c r="F113" s="194" t="s">
        <v>108</v>
      </c>
      <c r="G113" s="195">
        <v>46.08</v>
      </c>
      <c r="H113" s="196">
        <v>46.08</v>
      </c>
      <c r="I113" s="197">
        <v>34.159999999999997</v>
      </c>
      <c r="J113" s="196">
        <v>27.55</v>
      </c>
      <c r="K113" s="197">
        <v>23.52</v>
      </c>
      <c r="L113" s="196">
        <v>18.96</v>
      </c>
      <c r="M113" s="196">
        <f>TRUNC(((J113*G113)+(L113*G113)),2)</f>
        <v>2143.1799999999998</v>
      </c>
      <c r="N113" s="196">
        <f>TRUNC(((J113*H113)+(L113*H113)),2)</f>
        <v>2143.1799999999998</v>
      </c>
      <c r="O113" s="37"/>
      <c r="P113" s="71">
        <v>34.159999999999997</v>
      </c>
      <c r="Q113" s="71">
        <v>23.52</v>
      </c>
      <c r="R113" s="71">
        <v>2657.89</v>
      </c>
      <c r="S113" s="71">
        <v>2657.89</v>
      </c>
      <c r="T113" s="162">
        <f t="shared" si="7"/>
        <v>-514.71</v>
      </c>
      <c r="U113" s="71">
        <f t="shared" si="10"/>
        <v>1269.5</v>
      </c>
      <c r="V113" s="71">
        <f t="shared" si="11"/>
        <v>873.67</v>
      </c>
    </row>
    <row r="114" spans="1:22" x14ac:dyDescent="0.25">
      <c r="A114" s="60" t="s">
        <v>3073</v>
      </c>
      <c r="B114" s="190" t="s">
        <v>267</v>
      </c>
      <c r="C114" s="191" t="s">
        <v>107</v>
      </c>
      <c r="D114" s="192">
        <v>60524</v>
      </c>
      <c r="E114" s="198" t="s">
        <v>219</v>
      </c>
      <c r="F114" s="194" t="s">
        <v>125</v>
      </c>
      <c r="G114" s="195">
        <v>3.07</v>
      </c>
      <c r="H114" s="196">
        <v>3.07</v>
      </c>
      <c r="I114" s="197">
        <v>588.54</v>
      </c>
      <c r="J114" s="196">
        <v>474.65</v>
      </c>
      <c r="K114" s="197">
        <v>0</v>
      </c>
      <c r="L114" s="196">
        <v>0</v>
      </c>
      <c r="M114" s="196">
        <f>TRUNC(((J114*G114)+(L114*G114)),2)</f>
        <v>1457.17</v>
      </c>
      <c r="N114" s="196">
        <f>TRUNC(((J114*H114)+(L114*H114)),2)</f>
        <v>1457.17</v>
      </c>
      <c r="O114" s="37"/>
      <c r="P114" s="71">
        <v>588.54</v>
      </c>
      <c r="Q114" s="71">
        <v>0</v>
      </c>
      <c r="R114" s="71">
        <v>1806.81</v>
      </c>
      <c r="S114" s="71">
        <v>1806.81</v>
      </c>
      <c r="T114" s="162">
        <f t="shared" si="7"/>
        <v>-349.63999999999987</v>
      </c>
      <c r="U114" s="71">
        <f t="shared" si="10"/>
        <v>1457.17</v>
      </c>
      <c r="V114" s="71">
        <f t="shared" si="11"/>
        <v>0</v>
      </c>
    </row>
    <row r="115" spans="1:22" ht="24" x14ac:dyDescent="0.3">
      <c r="A115" s="60" t="s">
        <v>3074</v>
      </c>
      <c r="B115" s="190" t="s">
        <v>268</v>
      </c>
      <c r="C115" s="191" t="s">
        <v>107</v>
      </c>
      <c r="D115" s="192">
        <v>60800</v>
      </c>
      <c r="E115" s="198" t="s">
        <v>247</v>
      </c>
      <c r="F115" s="194" t="s">
        <v>125</v>
      </c>
      <c r="G115" s="195">
        <v>3.07</v>
      </c>
      <c r="H115" s="196">
        <v>3.07</v>
      </c>
      <c r="I115" s="197">
        <v>0.12</v>
      </c>
      <c r="J115" s="196">
        <v>0.09</v>
      </c>
      <c r="K115" s="197">
        <v>51.75</v>
      </c>
      <c r="L115" s="196">
        <v>41.73</v>
      </c>
      <c r="M115" s="196">
        <f>TRUNC(((J115*G115)+(L115*G115)),2)</f>
        <v>128.38</v>
      </c>
      <c r="N115" s="196">
        <f>TRUNC(((J115*H115)+(L115*H115)),2)</f>
        <v>128.38</v>
      </c>
      <c r="O115" s="45"/>
      <c r="P115" s="71">
        <v>0.12</v>
      </c>
      <c r="Q115" s="71">
        <v>51.75</v>
      </c>
      <c r="R115" s="71">
        <v>159.24</v>
      </c>
      <c r="S115" s="71">
        <v>159.24</v>
      </c>
      <c r="T115" s="162">
        <f t="shared" si="7"/>
        <v>-30.860000000000014</v>
      </c>
      <c r="U115" s="71">
        <f t="shared" si="10"/>
        <v>0.27</v>
      </c>
      <c r="V115" s="71">
        <f t="shared" si="11"/>
        <v>128.11000000000001</v>
      </c>
    </row>
    <row r="116" spans="1:22" x14ac:dyDescent="0.25">
      <c r="A116" s="60" t="s">
        <v>3075</v>
      </c>
      <c r="B116" s="190" t="s">
        <v>269</v>
      </c>
      <c r="C116" s="191" t="s">
        <v>107</v>
      </c>
      <c r="D116" s="192">
        <v>60305</v>
      </c>
      <c r="E116" s="198" t="s">
        <v>200</v>
      </c>
      <c r="F116" s="194" t="s">
        <v>201</v>
      </c>
      <c r="G116" s="195">
        <v>171.1</v>
      </c>
      <c r="H116" s="196">
        <v>171.1</v>
      </c>
      <c r="I116" s="197">
        <v>8.99</v>
      </c>
      <c r="J116" s="196">
        <v>7.25</v>
      </c>
      <c r="K116" s="197">
        <v>2.98</v>
      </c>
      <c r="L116" s="196">
        <v>2.4</v>
      </c>
      <c r="M116" s="196">
        <f>TRUNC(((J116*G116)+(L116*G116)),2)</f>
        <v>1651.11</v>
      </c>
      <c r="N116" s="196">
        <f>TRUNC(((J116*H116)+(L116*H116)),2)</f>
        <v>1651.11</v>
      </c>
      <c r="O116" s="37"/>
      <c r="P116" s="71">
        <v>8.99</v>
      </c>
      <c r="Q116" s="71">
        <v>2.98</v>
      </c>
      <c r="R116" s="71">
        <v>2048.06</v>
      </c>
      <c r="S116" s="71">
        <v>2048.06</v>
      </c>
      <c r="T116" s="162">
        <f t="shared" si="7"/>
        <v>-396.95000000000005</v>
      </c>
      <c r="U116" s="71">
        <f t="shared" si="10"/>
        <v>1240.47</v>
      </c>
      <c r="V116" s="71">
        <f t="shared" si="11"/>
        <v>410.64</v>
      </c>
    </row>
    <row r="117" spans="1:22" x14ac:dyDescent="0.25">
      <c r="A117" s="60" t="s">
        <v>3076</v>
      </c>
      <c r="B117" s="190" t="s">
        <v>270</v>
      </c>
      <c r="C117" s="191" t="s">
        <v>107</v>
      </c>
      <c r="D117" s="192">
        <v>60314</v>
      </c>
      <c r="E117" s="198" t="s">
        <v>251</v>
      </c>
      <c r="F117" s="194" t="s">
        <v>201</v>
      </c>
      <c r="G117" s="195">
        <v>76.8</v>
      </c>
      <c r="H117" s="196">
        <v>76.8</v>
      </c>
      <c r="I117" s="197">
        <v>12.69</v>
      </c>
      <c r="J117" s="196">
        <v>10.23</v>
      </c>
      <c r="K117" s="197">
        <v>2.61</v>
      </c>
      <c r="L117" s="196">
        <v>2.1</v>
      </c>
      <c r="M117" s="196">
        <f>TRUNC(((J117*G117)+(L117*G117)),2)</f>
        <v>946.94</v>
      </c>
      <c r="N117" s="196">
        <f>TRUNC(((J117*H117)+(L117*H117)),2)</f>
        <v>946.94</v>
      </c>
      <c r="O117" s="37"/>
      <c r="P117" s="71">
        <v>12.69</v>
      </c>
      <c r="Q117" s="71">
        <v>2.61</v>
      </c>
      <c r="R117" s="71">
        <v>1175.04</v>
      </c>
      <c r="S117" s="71">
        <v>1175.04</v>
      </c>
      <c r="T117" s="162">
        <f t="shared" si="7"/>
        <v>-228.09999999999991</v>
      </c>
      <c r="U117" s="71">
        <f t="shared" si="10"/>
        <v>785.66</v>
      </c>
      <c r="V117" s="71">
        <f t="shared" si="11"/>
        <v>161.28</v>
      </c>
    </row>
    <row r="118" spans="1:22" x14ac:dyDescent="0.25">
      <c r="A118" s="60" t="s">
        <v>3077</v>
      </c>
      <c r="B118" s="200" t="s">
        <v>271</v>
      </c>
      <c r="C118" s="201"/>
      <c r="D118" s="201"/>
      <c r="E118" s="202" t="s">
        <v>205</v>
      </c>
      <c r="F118" s="201"/>
      <c r="G118" s="203"/>
      <c r="H118" s="203"/>
      <c r="I118" s="177"/>
      <c r="J118" s="203"/>
      <c r="K118" s="177"/>
      <c r="L118" s="203"/>
      <c r="M118" s="204">
        <f>SUM(M119:M123)</f>
        <v>9373.89</v>
      </c>
      <c r="N118" s="204">
        <f>SUM(N119:N123)</f>
        <v>9373.89</v>
      </c>
      <c r="O118" s="37"/>
      <c r="P118" s="72"/>
      <c r="Q118" s="72"/>
      <c r="R118" s="73">
        <v>11626.3</v>
      </c>
      <c r="S118" s="73">
        <v>11626.3</v>
      </c>
      <c r="T118" s="162">
        <f t="shared" si="7"/>
        <v>-2252.41</v>
      </c>
      <c r="U118" s="71">
        <f t="shared" si="10"/>
        <v>0</v>
      </c>
      <c r="V118" s="71">
        <f t="shared" si="11"/>
        <v>0</v>
      </c>
    </row>
    <row r="119" spans="1:22" x14ac:dyDescent="0.25">
      <c r="A119" s="60" t="s">
        <v>3078</v>
      </c>
      <c r="B119" s="190" t="s">
        <v>272</v>
      </c>
      <c r="C119" s="191" t="s">
        <v>107</v>
      </c>
      <c r="D119" s="192">
        <v>60205</v>
      </c>
      <c r="E119" s="198" t="s">
        <v>266</v>
      </c>
      <c r="F119" s="194" t="s">
        <v>108</v>
      </c>
      <c r="G119" s="195">
        <v>68.94</v>
      </c>
      <c r="H119" s="196">
        <v>68.94</v>
      </c>
      <c r="I119" s="197">
        <v>34.159999999999997</v>
      </c>
      <c r="J119" s="196">
        <v>27.55</v>
      </c>
      <c r="K119" s="197">
        <v>23.52</v>
      </c>
      <c r="L119" s="196">
        <v>18.96</v>
      </c>
      <c r="M119" s="196">
        <f>TRUNC(((J119*G119)+(L119*G119)),2)</f>
        <v>3206.39</v>
      </c>
      <c r="N119" s="196">
        <f>TRUNC(((J119*H119)+(L119*H119)),2)</f>
        <v>3206.39</v>
      </c>
      <c r="O119" s="37"/>
      <c r="P119" s="71">
        <v>34.159999999999997</v>
      </c>
      <c r="Q119" s="71">
        <v>23.52</v>
      </c>
      <c r="R119" s="71">
        <v>3976.45</v>
      </c>
      <c r="S119" s="71">
        <v>3976.45</v>
      </c>
      <c r="T119" s="162">
        <f t="shared" si="7"/>
        <v>-770.06</v>
      </c>
      <c r="U119" s="71">
        <f t="shared" si="10"/>
        <v>1899.29</v>
      </c>
      <c r="V119" s="71">
        <f t="shared" si="11"/>
        <v>1307.0999999999999</v>
      </c>
    </row>
    <row r="120" spans="1:22" x14ac:dyDescent="0.25">
      <c r="A120" s="60" t="s">
        <v>3079</v>
      </c>
      <c r="B120" s="190" t="s">
        <v>273</v>
      </c>
      <c r="C120" s="191" t="s">
        <v>107</v>
      </c>
      <c r="D120" s="192">
        <v>60524</v>
      </c>
      <c r="E120" s="198" t="s">
        <v>219</v>
      </c>
      <c r="F120" s="194" t="s">
        <v>125</v>
      </c>
      <c r="G120" s="195">
        <v>4.5999999999999996</v>
      </c>
      <c r="H120" s="196">
        <v>4.5999999999999996</v>
      </c>
      <c r="I120" s="197">
        <v>588.54</v>
      </c>
      <c r="J120" s="196">
        <v>474.65</v>
      </c>
      <c r="K120" s="197">
        <v>0</v>
      </c>
      <c r="L120" s="196">
        <v>0</v>
      </c>
      <c r="M120" s="196">
        <f>TRUNC(((J120*G120)+(L120*G120)),2)</f>
        <v>2183.39</v>
      </c>
      <c r="N120" s="196">
        <f>TRUNC(((J120*H120)+(L120*H120)),2)</f>
        <v>2183.39</v>
      </c>
      <c r="O120" s="37"/>
      <c r="P120" s="71">
        <v>588.54</v>
      </c>
      <c r="Q120" s="71">
        <v>0</v>
      </c>
      <c r="R120" s="71">
        <v>2707.28</v>
      </c>
      <c r="S120" s="71">
        <v>2707.28</v>
      </c>
      <c r="T120" s="162">
        <f t="shared" si="7"/>
        <v>-523.89000000000033</v>
      </c>
      <c r="U120" s="71">
        <f t="shared" si="10"/>
        <v>2183.39</v>
      </c>
      <c r="V120" s="71">
        <f t="shared" si="11"/>
        <v>0</v>
      </c>
    </row>
    <row r="121" spans="1:22" ht="24" x14ac:dyDescent="0.3">
      <c r="A121" s="60" t="s">
        <v>3080</v>
      </c>
      <c r="B121" s="190" t="s">
        <v>274</v>
      </c>
      <c r="C121" s="191" t="s">
        <v>107</v>
      </c>
      <c r="D121" s="192">
        <v>60800</v>
      </c>
      <c r="E121" s="198" t="s">
        <v>247</v>
      </c>
      <c r="F121" s="194" t="s">
        <v>125</v>
      </c>
      <c r="G121" s="195">
        <v>4.5999999999999996</v>
      </c>
      <c r="H121" s="196">
        <v>4.5999999999999996</v>
      </c>
      <c r="I121" s="197">
        <v>0.12</v>
      </c>
      <c r="J121" s="196">
        <v>0.09</v>
      </c>
      <c r="K121" s="197">
        <v>51.75</v>
      </c>
      <c r="L121" s="196">
        <v>41.73</v>
      </c>
      <c r="M121" s="196">
        <f>TRUNC(((J121*G121)+(L121*G121)),2)</f>
        <v>192.37</v>
      </c>
      <c r="N121" s="196">
        <f>TRUNC(((J121*H121)+(L121*H121)),2)</f>
        <v>192.37</v>
      </c>
      <c r="O121" s="45"/>
      <c r="P121" s="71">
        <v>0.12</v>
      </c>
      <c r="Q121" s="71">
        <v>51.75</v>
      </c>
      <c r="R121" s="71">
        <v>238.6</v>
      </c>
      <c r="S121" s="71">
        <v>238.6</v>
      </c>
      <c r="T121" s="162">
        <f t="shared" si="7"/>
        <v>-46.22999999999999</v>
      </c>
      <c r="U121" s="71">
        <f t="shared" si="10"/>
        <v>0.41</v>
      </c>
      <c r="V121" s="71">
        <f t="shared" si="11"/>
        <v>191.95</v>
      </c>
    </row>
    <row r="122" spans="1:22" x14ac:dyDescent="0.25">
      <c r="A122" s="60" t="s">
        <v>3081</v>
      </c>
      <c r="B122" s="190" t="s">
        <v>275</v>
      </c>
      <c r="C122" s="191" t="s">
        <v>107</v>
      </c>
      <c r="D122" s="192">
        <v>60305</v>
      </c>
      <c r="E122" s="198" t="s">
        <v>200</v>
      </c>
      <c r="F122" s="194" t="s">
        <v>201</v>
      </c>
      <c r="G122" s="195">
        <v>248.8</v>
      </c>
      <c r="H122" s="196">
        <v>248.8</v>
      </c>
      <c r="I122" s="197">
        <v>8.99</v>
      </c>
      <c r="J122" s="196">
        <v>7.25</v>
      </c>
      <c r="K122" s="197">
        <v>2.98</v>
      </c>
      <c r="L122" s="196">
        <v>2.4</v>
      </c>
      <c r="M122" s="196">
        <f>TRUNC(((J122*G122)+(L122*G122)),2)</f>
        <v>2400.92</v>
      </c>
      <c r="N122" s="196">
        <f>TRUNC(((J122*H122)+(L122*H122)),2)</f>
        <v>2400.92</v>
      </c>
      <c r="O122" s="37"/>
      <c r="P122" s="71">
        <v>8.99</v>
      </c>
      <c r="Q122" s="71">
        <v>2.98</v>
      </c>
      <c r="R122" s="71">
        <v>2978.13</v>
      </c>
      <c r="S122" s="71">
        <v>2978.13</v>
      </c>
      <c r="T122" s="162">
        <f t="shared" si="7"/>
        <v>-577.21</v>
      </c>
      <c r="U122" s="71">
        <f t="shared" si="10"/>
        <v>1803.8</v>
      </c>
      <c r="V122" s="71">
        <f t="shared" si="11"/>
        <v>597.12</v>
      </c>
    </row>
    <row r="123" spans="1:22" x14ac:dyDescent="0.25">
      <c r="A123" s="60" t="s">
        <v>3082</v>
      </c>
      <c r="B123" s="190" t="s">
        <v>276</v>
      </c>
      <c r="C123" s="191" t="s">
        <v>107</v>
      </c>
      <c r="D123" s="192">
        <v>60314</v>
      </c>
      <c r="E123" s="198" t="s">
        <v>251</v>
      </c>
      <c r="F123" s="194" t="s">
        <v>201</v>
      </c>
      <c r="G123" s="195">
        <v>112.8</v>
      </c>
      <c r="H123" s="196">
        <v>112.8</v>
      </c>
      <c r="I123" s="197">
        <v>12.69</v>
      </c>
      <c r="J123" s="196">
        <v>10.23</v>
      </c>
      <c r="K123" s="197">
        <v>2.61</v>
      </c>
      <c r="L123" s="196">
        <v>2.1</v>
      </c>
      <c r="M123" s="196">
        <f>TRUNC(((J123*G123)+(L123*G123)),2)</f>
        <v>1390.82</v>
      </c>
      <c r="N123" s="196">
        <f>TRUNC(((J123*H123)+(L123*H123)),2)</f>
        <v>1390.82</v>
      </c>
      <c r="O123" s="37"/>
      <c r="P123" s="71">
        <v>12.69</v>
      </c>
      <c r="Q123" s="71">
        <v>2.61</v>
      </c>
      <c r="R123" s="71">
        <v>1725.84</v>
      </c>
      <c r="S123" s="71">
        <v>1725.84</v>
      </c>
      <c r="T123" s="162">
        <f t="shared" si="7"/>
        <v>-335.02</v>
      </c>
      <c r="U123" s="71">
        <f t="shared" si="10"/>
        <v>1153.94</v>
      </c>
      <c r="V123" s="71">
        <f t="shared" si="11"/>
        <v>236.88</v>
      </c>
    </row>
    <row r="124" spans="1:22" x14ac:dyDescent="0.25">
      <c r="A124" s="60" t="s">
        <v>3083</v>
      </c>
      <c r="B124" s="184" t="s">
        <v>277</v>
      </c>
      <c r="C124" s="187"/>
      <c r="D124" s="187"/>
      <c r="E124" s="186" t="s">
        <v>278</v>
      </c>
      <c r="F124" s="187"/>
      <c r="G124" s="188"/>
      <c r="H124" s="188"/>
      <c r="I124" s="177"/>
      <c r="J124" s="188"/>
      <c r="K124" s="177"/>
      <c r="L124" s="188"/>
      <c r="M124" s="189">
        <f>M125+M131</f>
        <v>10362.400000000001</v>
      </c>
      <c r="N124" s="189">
        <f>N125+N131</f>
        <v>10362.400000000001</v>
      </c>
      <c r="O124" s="37"/>
      <c r="P124" s="69"/>
      <c r="Q124" s="69"/>
      <c r="R124" s="70">
        <v>12852.68</v>
      </c>
      <c r="S124" s="70">
        <v>12852.68</v>
      </c>
      <c r="T124" s="162">
        <f t="shared" si="7"/>
        <v>-2490.2799999999988</v>
      </c>
      <c r="U124" s="71">
        <f t="shared" si="10"/>
        <v>0</v>
      </c>
      <c r="V124" s="71">
        <f t="shared" si="11"/>
        <v>0</v>
      </c>
    </row>
    <row r="125" spans="1:22" x14ac:dyDescent="0.25">
      <c r="A125" s="60" t="s">
        <v>3084</v>
      </c>
      <c r="B125" s="200" t="s">
        <v>279</v>
      </c>
      <c r="C125" s="201"/>
      <c r="D125" s="201"/>
      <c r="E125" s="202" t="s">
        <v>196</v>
      </c>
      <c r="F125" s="201"/>
      <c r="G125" s="203"/>
      <c r="H125" s="203"/>
      <c r="I125" s="177"/>
      <c r="J125" s="203"/>
      <c r="K125" s="177"/>
      <c r="L125" s="203"/>
      <c r="M125" s="204">
        <f>SUM(M126:M130)</f>
        <v>2693.2</v>
      </c>
      <c r="N125" s="204">
        <f>SUM(N126:N130)</f>
        <v>2693.2</v>
      </c>
      <c r="O125" s="37"/>
      <c r="P125" s="72"/>
      <c r="Q125" s="72"/>
      <c r="R125" s="73">
        <v>3340.49</v>
      </c>
      <c r="S125" s="73">
        <v>3340.49</v>
      </c>
      <c r="T125" s="162">
        <f t="shared" si="7"/>
        <v>-647.29</v>
      </c>
      <c r="U125" s="71">
        <f t="shared" si="10"/>
        <v>0</v>
      </c>
      <c r="V125" s="71">
        <f t="shared" si="11"/>
        <v>0</v>
      </c>
    </row>
    <row r="126" spans="1:22" x14ac:dyDescent="0.25">
      <c r="A126" s="60" t="s">
        <v>3085</v>
      </c>
      <c r="B126" s="190" t="s">
        <v>280</v>
      </c>
      <c r="C126" s="191" t="s">
        <v>107</v>
      </c>
      <c r="D126" s="192">
        <v>60205</v>
      </c>
      <c r="E126" s="198" t="s">
        <v>266</v>
      </c>
      <c r="F126" s="194" t="s">
        <v>108</v>
      </c>
      <c r="G126" s="195">
        <v>23.39</v>
      </c>
      <c r="H126" s="196">
        <v>23.39</v>
      </c>
      <c r="I126" s="197">
        <v>34.159999999999997</v>
      </c>
      <c r="J126" s="196">
        <v>27.55</v>
      </c>
      <c r="K126" s="197">
        <v>23.52</v>
      </c>
      <c r="L126" s="196">
        <v>18.96</v>
      </c>
      <c r="M126" s="196">
        <f>TRUNC(((J126*G126)+(L126*G126)),2)</f>
        <v>1087.8599999999999</v>
      </c>
      <c r="N126" s="196">
        <f>TRUNC(((J126*H126)+(L126*H126)),2)</f>
        <v>1087.8599999999999</v>
      </c>
      <c r="O126" s="37"/>
      <c r="P126" s="71">
        <v>34.159999999999997</v>
      </c>
      <c r="Q126" s="71">
        <v>23.52</v>
      </c>
      <c r="R126" s="71">
        <v>1349.13</v>
      </c>
      <c r="S126" s="71">
        <v>1349.13</v>
      </c>
      <c r="T126" s="162">
        <f t="shared" si="7"/>
        <v>-261.27000000000021</v>
      </c>
      <c r="U126" s="71">
        <f t="shared" si="10"/>
        <v>644.39</v>
      </c>
      <c r="V126" s="71">
        <f t="shared" si="11"/>
        <v>443.47</v>
      </c>
    </row>
    <row r="127" spans="1:22" x14ac:dyDescent="0.25">
      <c r="A127" s="60" t="s">
        <v>3086</v>
      </c>
      <c r="B127" s="190" t="s">
        <v>281</v>
      </c>
      <c r="C127" s="191" t="s">
        <v>107</v>
      </c>
      <c r="D127" s="192">
        <v>60524</v>
      </c>
      <c r="E127" s="198" t="s">
        <v>219</v>
      </c>
      <c r="F127" s="194" t="s">
        <v>125</v>
      </c>
      <c r="G127" s="195">
        <v>1.28</v>
      </c>
      <c r="H127" s="196">
        <v>1.28</v>
      </c>
      <c r="I127" s="197">
        <v>588.54</v>
      </c>
      <c r="J127" s="196">
        <v>474.65</v>
      </c>
      <c r="K127" s="197">
        <v>0</v>
      </c>
      <c r="L127" s="196">
        <v>0</v>
      </c>
      <c r="M127" s="196">
        <f>TRUNC(((J127*G127)+(L127*G127)),2)</f>
        <v>607.54999999999995</v>
      </c>
      <c r="N127" s="196">
        <f>TRUNC(((J127*H127)+(L127*H127)),2)</f>
        <v>607.54999999999995</v>
      </c>
      <c r="O127" s="37"/>
      <c r="P127" s="71">
        <v>588.54</v>
      </c>
      <c r="Q127" s="71">
        <v>0</v>
      </c>
      <c r="R127" s="71">
        <v>753.33</v>
      </c>
      <c r="S127" s="71">
        <v>753.33</v>
      </c>
      <c r="T127" s="162">
        <f t="shared" si="7"/>
        <v>-145.78000000000009</v>
      </c>
      <c r="U127" s="71">
        <f t="shared" si="10"/>
        <v>607.54999999999995</v>
      </c>
      <c r="V127" s="71">
        <f t="shared" si="11"/>
        <v>0</v>
      </c>
    </row>
    <row r="128" spans="1:22" ht="24" x14ac:dyDescent="0.3">
      <c r="A128" s="60" t="s">
        <v>3087</v>
      </c>
      <c r="B128" s="190" t="s">
        <v>282</v>
      </c>
      <c r="C128" s="191" t="s">
        <v>107</v>
      </c>
      <c r="D128" s="192">
        <v>60800</v>
      </c>
      <c r="E128" s="198" t="s">
        <v>247</v>
      </c>
      <c r="F128" s="194" t="s">
        <v>125</v>
      </c>
      <c r="G128" s="195">
        <v>1.28</v>
      </c>
      <c r="H128" s="196">
        <v>1.28</v>
      </c>
      <c r="I128" s="197">
        <v>0.12</v>
      </c>
      <c r="J128" s="196">
        <v>0.09</v>
      </c>
      <c r="K128" s="197">
        <v>51.75</v>
      </c>
      <c r="L128" s="196">
        <v>41.73</v>
      </c>
      <c r="M128" s="196">
        <f>TRUNC(((J128*G128)+(L128*G128)),2)</f>
        <v>53.52</v>
      </c>
      <c r="N128" s="196">
        <f>TRUNC(((J128*H128)+(L128*H128)),2)</f>
        <v>53.52</v>
      </c>
      <c r="O128" s="45"/>
      <c r="P128" s="71">
        <v>0.12</v>
      </c>
      <c r="Q128" s="71">
        <v>51.75</v>
      </c>
      <c r="R128" s="71">
        <v>66.39</v>
      </c>
      <c r="S128" s="71">
        <v>66.39</v>
      </c>
      <c r="T128" s="162">
        <f t="shared" si="7"/>
        <v>-12.869999999999997</v>
      </c>
      <c r="U128" s="71">
        <f t="shared" si="10"/>
        <v>0.11</v>
      </c>
      <c r="V128" s="71">
        <f t="shared" si="11"/>
        <v>53.41</v>
      </c>
    </row>
    <row r="129" spans="1:22" x14ac:dyDescent="0.25">
      <c r="A129" s="60" t="s">
        <v>3088</v>
      </c>
      <c r="B129" s="190" t="s">
        <v>283</v>
      </c>
      <c r="C129" s="191" t="s">
        <v>107</v>
      </c>
      <c r="D129" s="192">
        <v>60304</v>
      </c>
      <c r="E129" s="198" t="s">
        <v>284</v>
      </c>
      <c r="F129" s="194" t="s">
        <v>201</v>
      </c>
      <c r="G129" s="195">
        <v>58.6</v>
      </c>
      <c r="H129" s="196">
        <v>58.6</v>
      </c>
      <c r="I129" s="197">
        <v>9.39</v>
      </c>
      <c r="J129" s="196">
        <v>7.57</v>
      </c>
      <c r="K129" s="197">
        <v>2.98</v>
      </c>
      <c r="L129" s="196">
        <v>2.4</v>
      </c>
      <c r="M129" s="196">
        <f>TRUNC(((J129*G129)+(L129*G129)),2)</f>
        <v>584.24</v>
      </c>
      <c r="N129" s="196">
        <f>TRUNC(((J129*H129)+(L129*H129)),2)</f>
        <v>584.24</v>
      </c>
      <c r="O129" s="37"/>
      <c r="P129" s="71">
        <v>9.39</v>
      </c>
      <c r="Q129" s="71">
        <v>2.98</v>
      </c>
      <c r="R129" s="71">
        <v>724.88</v>
      </c>
      <c r="S129" s="71">
        <v>724.88</v>
      </c>
      <c r="T129" s="162">
        <f t="shared" si="7"/>
        <v>-140.63999999999999</v>
      </c>
      <c r="U129" s="71">
        <f t="shared" si="10"/>
        <v>443.6</v>
      </c>
      <c r="V129" s="71">
        <f t="shared" si="11"/>
        <v>140.63999999999999</v>
      </c>
    </row>
    <row r="130" spans="1:22" x14ac:dyDescent="0.25">
      <c r="A130" s="60" t="s">
        <v>3089</v>
      </c>
      <c r="B130" s="190" t="s">
        <v>285</v>
      </c>
      <c r="C130" s="191" t="s">
        <v>107</v>
      </c>
      <c r="D130" s="192">
        <v>60314</v>
      </c>
      <c r="E130" s="198" t="s">
        <v>251</v>
      </c>
      <c r="F130" s="194" t="s">
        <v>201</v>
      </c>
      <c r="G130" s="195">
        <v>29.2</v>
      </c>
      <c r="H130" s="196">
        <v>29.2</v>
      </c>
      <c r="I130" s="197">
        <v>12.69</v>
      </c>
      <c r="J130" s="196">
        <v>10.23</v>
      </c>
      <c r="K130" s="197">
        <v>2.61</v>
      </c>
      <c r="L130" s="196">
        <v>2.1</v>
      </c>
      <c r="M130" s="196">
        <f>TRUNC(((J130*G130)+(L130*G130)),2)</f>
        <v>360.03</v>
      </c>
      <c r="N130" s="196">
        <f>TRUNC(((J130*H130)+(L130*H130)),2)</f>
        <v>360.03</v>
      </c>
      <c r="O130" s="37"/>
      <c r="P130" s="71">
        <v>12.69</v>
      </c>
      <c r="Q130" s="71">
        <v>2.61</v>
      </c>
      <c r="R130" s="71">
        <v>446.76</v>
      </c>
      <c r="S130" s="71">
        <v>446.76</v>
      </c>
      <c r="T130" s="162">
        <f t="shared" si="7"/>
        <v>-86.730000000000018</v>
      </c>
      <c r="U130" s="71">
        <f t="shared" si="10"/>
        <v>298.70999999999998</v>
      </c>
      <c r="V130" s="71">
        <f t="shared" si="11"/>
        <v>61.32</v>
      </c>
    </row>
    <row r="131" spans="1:22" x14ac:dyDescent="0.25">
      <c r="A131" s="60" t="s">
        <v>3090</v>
      </c>
      <c r="B131" s="200" t="s">
        <v>286</v>
      </c>
      <c r="C131" s="201"/>
      <c r="D131" s="201"/>
      <c r="E131" s="202" t="s">
        <v>205</v>
      </c>
      <c r="F131" s="201"/>
      <c r="G131" s="203"/>
      <c r="H131" s="203"/>
      <c r="I131" s="177"/>
      <c r="J131" s="203"/>
      <c r="K131" s="177"/>
      <c r="L131" s="203"/>
      <c r="M131" s="204">
        <f>SUM(M132:M137)</f>
        <v>7669.2000000000007</v>
      </c>
      <c r="N131" s="204">
        <f>SUM(N132:N137)</f>
        <v>7669.2000000000007</v>
      </c>
      <c r="O131" s="37"/>
      <c r="P131" s="72"/>
      <c r="Q131" s="72"/>
      <c r="R131" s="73">
        <v>9512.19</v>
      </c>
      <c r="S131" s="73">
        <v>9512.19</v>
      </c>
      <c r="T131" s="162">
        <f t="shared" si="7"/>
        <v>-1842.9899999999998</v>
      </c>
      <c r="U131" s="71">
        <f t="shared" si="10"/>
        <v>0</v>
      </c>
      <c r="V131" s="71">
        <f t="shared" si="11"/>
        <v>0</v>
      </c>
    </row>
    <row r="132" spans="1:22" x14ac:dyDescent="0.25">
      <c r="A132" s="60" t="s">
        <v>3091</v>
      </c>
      <c r="B132" s="190" t="s">
        <v>287</v>
      </c>
      <c r="C132" s="191" t="s">
        <v>107</v>
      </c>
      <c r="D132" s="192">
        <v>60205</v>
      </c>
      <c r="E132" s="198" t="s">
        <v>266</v>
      </c>
      <c r="F132" s="194" t="s">
        <v>108</v>
      </c>
      <c r="G132" s="195">
        <v>60.69</v>
      </c>
      <c r="H132" s="196">
        <v>60.69</v>
      </c>
      <c r="I132" s="197">
        <v>34.159999999999997</v>
      </c>
      <c r="J132" s="196">
        <v>27.55</v>
      </c>
      <c r="K132" s="197">
        <v>23.52</v>
      </c>
      <c r="L132" s="196">
        <v>18.96</v>
      </c>
      <c r="M132" s="196">
        <f t="shared" ref="M132:M137" si="16">TRUNC(((J132*G132)+(L132*G132)),2)</f>
        <v>2822.69</v>
      </c>
      <c r="N132" s="196">
        <f t="shared" ref="N132:N137" si="17">TRUNC(((J132*H132)+(L132*H132)),2)</f>
        <v>2822.69</v>
      </c>
      <c r="O132" s="37"/>
      <c r="P132" s="71">
        <v>34.159999999999997</v>
      </c>
      <c r="Q132" s="71">
        <v>23.52</v>
      </c>
      <c r="R132" s="71">
        <v>3500.59</v>
      </c>
      <c r="S132" s="71">
        <v>3500.59</v>
      </c>
      <c r="T132" s="162">
        <f t="shared" si="7"/>
        <v>-677.90000000000009</v>
      </c>
      <c r="U132" s="71">
        <f t="shared" si="10"/>
        <v>1672</v>
      </c>
      <c r="V132" s="71">
        <f t="shared" si="11"/>
        <v>1150.68</v>
      </c>
    </row>
    <row r="133" spans="1:22" x14ac:dyDescent="0.25">
      <c r="A133" s="60" t="s">
        <v>3092</v>
      </c>
      <c r="B133" s="190" t="s">
        <v>288</v>
      </c>
      <c r="C133" s="191" t="s">
        <v>107</v>
      </c>
      <c r="D133" s="192">
        <v>60524</v>
      </c>
      <c r="E133" s="198" t="s">
        <v>219</v>
      </c>
      <c r="F133" s="194" t="s">
        <v>125</v>
      </c>
      <c r="G133" s="195">
        <v>3.32</v>
      </c>
      <c r="H133" s="196">
        <v>3.32</v>
      </c>
      <c r="I133" s="197">
        <v>588.54</v>
      </c>
      <c r="J133" s="196">
        <v>474.65</v>
      </c>
      <c r="K133" s="197">
        <v>0</v>
      </c>
      <c r="L133" s="196">
        <v>0</v>
      </c>
      <c r="M133" s="196">
        <f t="shared" si="16"/>
        <v>1575.83</v>
      </c>
      <c r="N133" s="196">
        <f t="shared" si="17"/>
        <v>1575.83</v>
      </c>
      <c r="O133" s="37"/>
      <c r="P133" s="71">
        <v>588.54</v>
      </c>
      <c r="Q133" s="71">
        <v>0</v>
      </c>
      <c r="R133" s="71">
        <v>1953.95</v>
      </c>
      <c r="S133" s="71">
        <v>1953.95</v>
      </c>
      <c r="T133" s="162">
        <f t="shared" si="7"/>
        <v>-378.12000000000012</v>
      </c>
      <c r="U133" s="71">
        <f t="shared" si="10"/>
        <v>1575.83</v>
      </c>
      <c r="V133" s="71">
        <f t="shared" si="11"/>
        <v>0</v>
      </c>
    </row>
    <row r="134" spans="1:22" ht="24" x14ac:dyDescent="0.3">
      <c r="A134" s="60" t="s">
        <v>3093</v>
      </c>
      <c r="B134" s="190" t="s">
        <v>289</v>
      </c>
      <c r="C134" s="191" t="s">
        <v>107</v>
      </c>
      <c r="D134" s="192">
        <v>60800</v>
      </c>
      <c r="E134" s="198" t="s">
        <v>247</v>
      </c>
      <c r="F134" s="194" t="s">
        <v>125</v>
      </c>
      <c r="G134" s="195">
        <v>3.32</v>
      </c>
      <c r="H134" s="196">
        <v>3.32</v>
      </c>
      <c r="I134" s="197">
        <v>0.12</v>
      </c>
      <c r="J134" s="196">
        <v>0.09</v>
      </c>
      <c r="K134" s="197">
        <v>51.75</v>
      </c>
      <c r="L134" s="196">
        <v>41.73</v>
      </c>
      <c r="M134" s="196">
        <f t="shared" si="16"/>
        <v>138.84</v>
      </c>
      <c r="N134" s="196">
        <f t="shared" si="17"/>
        <v>138.84</v>
      </c>
      <c r="O134" s="45"/>
      <c r="P134" s="71">
        <v>0.12</v>
      </c>
      <c r="Q134" s="71">
        <v>51.75</v>
      </c>
      <c r="R134" s="71">
        <v>172.2</v>
      </c>
      <c r="S134" s="71">
        <v>172.2</v>
      </c>
      <c r="T134" s="162">
        <f t="shared" si="7"/>
        <v>-33.359999999999985</v>
      </c>
      <c r="U134" s="71">
        <f t="shared" si="10"/>
        <v>0.28999999999999998</v>
      </c>
      <c r="V134" s="71">
        <f t="shared" si="11"/>
        <v>138.54</v>
      </c>
    </row>
    <row r="135" spans="1:22" x14ac:dyDescent="0.25">
      <c r="A135" s="60" t="s">
        <v>3094</v>
      </c>
      <c r="B135" s="190" t="s">
        <v>290</v>
      </c>
      <c r="C135" s="191" t="s">
        <v>107</v>
      </c>
      <c r="D135" s="192">
        <v>60304</v>
      </c>
      <c r="E135" s="198" t="s">
        <v>284</v>
      </c>
      <c r="F135" s="194" t="s">
        <v>201</v>
      </c>
      <c r="G135" s="195">
        <v>76</v>
      </c>
      <c r="H135" s="196">
        <v>76</v>
      </c>
      <c r="I135" s="197">
        <v>9.39</v>
      </c>
      <c r="J135" s="196">
        <v>7.57</v>
      </c>
      <c r="K135" s="197">
        <v>2.98</v>
      </c>
      <c r="L135" s="196">
        <v>2.4</v>
      </c>
      <c r="M135" s="196">
        <f t="shared" si="16"/>
        <v>757.72</v>
      </c>
      <c r="N135" s="196">
        <f t="shared" si="17"/>
        <v>757.72</v>
      </c>
      <c r="O135" s="37"/>
      <c r="P135" s="71">
        <v>9.39</v>
      </c>
      <c r="Q135" s="71">
        <v>2.98</v>
      </c>
      <c r="R135" s="71">
        <v>940.12</v>
      </c>
      <c r="S135" s="71">
        <v>940.12</v>
      </c>
      <c r="T135" s="162">
        <f t="shared" si="7"/>
        <v>-182.39999999999998</v>
      </c>
      <c r="U135" s="71">
        <f t="shared" si="10"/>
        <v>575.32000000000005</v>
      </c>
      <c r="V135" s="71">
        <f t="shared" si="11"/>
        <v>182.4</v>
      </c>
    </row>
    <row r="136" spans="1:22" x14ac:dyDescent="0.25">
      <c r="A136" s="60" t="s">
        <v>3095</v>
      </c>
      <c r="B136" s="190" t="s">
        <v>291</v>
      </c>
      <c r="C136" s="191" t="s">
        <v>107</v>
      </c>
      <c r="D136" s="192">
        <v>60314</v>
      </c>
      <c r="E136" s="198" t="s">
        <v>251</v>
      </c>
      <c r="F136" s="194" t="s">
        <v>201</v>
      </c>
      <c r="G136" s="195">
        <v>75.7</v>
      </c>
      <c r="H136" s="196">
        <v>75.7</v>
      </c>
      <c r="I136" s="197">
        <v>12.69</v>
      </c>
      <c r="J136" s="196">
        <v>10.23</v>
      </c>
      <c r="K136" s="197">
        <v>2.61</v>
      </c>
      <c r="L136" s="196">
        <v>2.1</v>
      </c>
      <c r="M136" s="196">
        <f t="shared" si="16"/>
        <v>933.38</v>
      </c>
      <c r="N136" s="196">
        <f t="shared" si="17"/>
        <v>933.38</v>
      </c>
      <c r="O136" s="37"/>
      <c r="P136" s="71">
        <v>12.69</v>
      </c>
      <c r="Q136" s="71">
        <v>2.61</v>
      </c>
      <c r="R136" s="71">
        <v>1158.21</v>
      </c>
      <c r="S136" s="71">
        <v>1158.21</v>
      </c>
      <c r="T136" s="162">
        <f t="shared" si="7"/>
        <v>-224.83000000000004</v>
      </c>
      <c r="U136" s="71">
        <f t="shared" si="10"/>
        <v>774.41</v>
      </c>
      <c r="V136" s="71">
        <f t="shared" si="11"/>
        <v>158.97</v>
      </c>
    </row>
    <row r="137" spans="1:22" x14ac:dyDescent="0.25">
      <c r="A137" s="60" t="s">
        <v>3096</v>
      </c>
      <c r="B137" s="190" t="s">
        <v>292</v>
      </c>
      <c r="C137" s="191" t="s">
        <v>107</v>
      </c>
      <c r="D137" s="192">
        <v>60305</v>
      </c>
      <c r="E137" s="198" t="s">
        <v>200</v>
      </c>
      <c r="F137" s="194" t="s">
        <v>201</v>
      </c>
      <c r="G137" s="195">
        <v>149.30000000000001</v>
      </c>
      <c r="H137" s="196">
        <v>149.30000000000001</v>
      </c>
      <c r="I137" s="197">
        <v>8.99</v>
      </c>
      <c r="J137" s="196">
        <v>7.25</v>
      </c>
      <c r="K137" s="197">
        <v>2.98</v>
      </c>
      <c r="L137" s="196">
        <v>2.4</v>
      </c>
      <c r="M137" s="196">
        <f t="shared" si="16"/>
        <v>1440.74</v>
      </c>
      <c r="N137" s="196">
        <f t="shared" si="17"/>
        <v>1440.74</v>
      </c>
      <c r="O137" s="37"/>
      <c r="P137" s="71">
        <v>8.99</v>
      </c>
      <c r="Q137" s="71">
        <v>2.98</v>
      </c>
      <c r="R137" s="71">
        <v>1787.12</v>
      </c>
      <c r="S137" s="71">
        <v>1787.12</v>
      </c>
      <c r="T137" s="162">
        <f t="shared" si="7"/>
        <v>-346.37999999999988</v>
      </c>
      <c r="U137" s="71">
        <f t="shared" si="10"/>
        <v>1082.42</v>
      </c>
      <c r="V137" s="71">
        <f t="shared" si="11"/>
        <v>358.32</v>
      </c>
    </row>
    <row r="138" spans="1:22" x14ac:dyDescent="0.25">
      <c r="A138" s="60" t="s">
        <v>3097</v>
      </c>
      <c r="B138" s="184" t="s">
        <v>293</v>
      </c>
      <c r="C138" s="187"/>
      <c r="D138" s="187"/>
      <c r="E138" s="186" t="s">
        <v>294</v>
      </c>
      <c r="F138" s="187"/>
      <c r="G138" s="188"/>
      <c r="H138" s="188"/>
      <c r="I138" s="177"/>
      <c r="J138" s="188"/>
      <c r="K138" s="177"/>
      <c r="L138" s="188"/>
      <c r="M138" s="189">
        <f>M139</f>
        <v>58971.71</v>
      </c>
      <c r="N138" s="189">
        <f>N139</f>
        <v>58971.71</v>
      </c>
      <c r="O138" s="37"/>
      <c r="P138" s="69"/>
      <c r="Q138" s="69"/>
      <c r="R138" s="70">
        <v>73123.240000000005</v>
      </c>
      <c r="S138" s="70">
        <v>73123.240000000005</v>
      </c>
      <c r="T138" s="162">
        <f t="shared" si="7"/>
        <v>-14151.530000000006</v>
      </c>
      <c r="U138" s="71">
        <f t="shared" si="10"/>
        <v>0</v>
      </c>
      <c r="V138" s="71">
        <f t="shared" si="11"/>
        <v>0</v>
      </c>
    </row>
    <row r="139" spans="1:22" ht="24" x14ac:dyDescent="0.3">
      <c r="A139" s="60" t="s">
        <v>3098</v>
      </c>
      <c r="B139" s="190" t="s">
        <v>295</v>
      </c>
      <c r="C139" s="191" t="s">
        <v>127</v>
      </c>
      <c r="D139" s="199" t="s">
        <v>296</v>
      </c>
      <c r="E139" s="198" t="s">
        <v>297</v>
      </c>
      <c r="F139" s="194" t="s">
        <v>108</v>
      </c>
      <c r="G139" s="195">
        <v>149.72</v>
      </c>
      <c r="H139" s="196">
        <v>149.72</v>
      </c>
      <c r="I139" s="197">
        <v>334.68</v>
      </c>
      <c r="J139" s="196">
        <v>269.91000000000003</v>
      </c>
      <c r="K139" s="197">
        <v>153.72</v>
      </c>
      <c r="L139" s="196">
        <v>123.97</v>
      </c>
      <c r="M139" s="196">
        <f>TRUNC(((J139*G139)+(L139*G139)),2)</f>
        <v>58971.71</v>
      </c>
      <c r="N139" s="196">
        <f>TRUNC(((J139*H139)+(L139*H139)),2)</f>
        <v>58971.71</v>
      </c>
      <c r="O139" s="45"/>
      <c r="P139" s="71">
        <v>334.68</v>
      </c>
      <c r="Q139" s="71">
        <v>153.72</v>
      </c>
      <c r="R139" s="71">
        <v>73123.240000000005</v>
      </c>
      <c r="S139" s="71">
        <v>73123.240000000005</v>
      </c>
      <c r="T139" s="162">
        <f t="shared" si="7"/>
        <v>-14151.530000000006</v>
      </c>
      <c r="U139" s="71">
        <f t="shared" si="10"/>
        <v>40410.92</v>
      </c>
      <c r="V139" s="71">
        <f t="shared" si="11"/>
        <v>18560.78</v>
      </c>
    </row>
    <row r="140" spans="1:22" x14ac:dyDescent="0.25">
      <c r="A140" s="60" t="s">
        <v>3099</v>
      </c>
      <c r="B140" s="184" t="s">
        <v>298</v>
      </c>
      <c r="C140" s="187"/>
      <c r="D140" s="187"/>
      <c r="E140" s="186" t="s">
        <v>233</v>
      </c>
      <c r="F140" s="187"/>
      <c r="G140" s="188"/>
      <c r="H140" s="188"/>
      <c r="I140" s="177"/>
      <c r="J140" s="188"/>
      <c r="K140" s="177"/>
      <c r="L140" s="188"/>
      <c r="M140" s="189">
        <f>M141</f>
        <v>217.62</v>
      </c>
      <c r="N140" s="189">
        <f>N141</f>
        <v>217.62</v>
      </c>
      <c r="O140" s="37"/>
      <c r="P140" s="69"/>
      <c r="Q140" s="69"/>
      <c r="R140" s="70">
        <v>270</v>
      </c>
      <c r="S140" s="70">
        <v>270</v>
      </c>
      <c r="T140" s="162">
        <f t="shared" si="7"/>
        <v>-52.379999999999995</v>
      </c>
      <c r="U140" s="71">
        <f t="shared" si="10"/>
        <v>0</v>
      </c>
      <c r="V140" s="71">
        <f t="shared" si="11"/>
        <v>0</v>
      </c>
    </row>
    <row r="141" spans="1:22" x14ac:dyDescent="0.25">
      <c r="A141" s="60" t="s">
        <v>3100</v>
      </c>
      <c r="B141" s="190" t="s">
        <v>299</v>
      </c>
      <c r="C141" s="191" t="s">
        <v>107</v>
      </c>
      <c r="D141" s="192">
        <v>60487</v>
      </c>
      <c r="E141" s="198" t="s">
        <v>235</v>
      </c>
      <c r="F141" s="194" t="s">
        <v>102</v>
      </c>
      <c r="G141" s="195">
        <v>18</v>
      </c>
      <c r="H141" s="196">
        <v>18</v>
      </c>
      <c r="I141" s="197">
        <v>15</v>
      </c>
      <c r="J141" s="196">
        <v>12.09</v>
      </c>
      <c r="K141" s="197">
        <v>0</v>
      </c>
      <c r="L141" s="196">
        <v>0</v>
      </c>
      <c r="M141" s="196">
        <f>TRUNC(((J141*G141)+(L141*G141)),2)</f>
        <v>217.62</v>
      </c>
      <c r="N141" s="196">
        <f>TRUNC(((J141*H141)+(L141*H141)),2)</f>
        <v>217.62</v>
      </c>
      <c r="O141" s="37"/>
      <c r="P141" s="71">
        <v>15</v>
      </c>
      <c r="Q141" s="71">
        <v>0</v>
      </c>
      <c r="R141" s="71">
        <v>270</v>
      </c>
      <c r="S141" s="71">
        <v>270</v>
      </c>
      <c r="T141" s="162">
        <f t="shared" ref="T141:T204" si="18">N141-S141</f>
        <v>-52.379999999999995</v>
      </c>
      <c r="U141" s="71">
        <f t="shared" si="10"/>
        <v>217.62</v>
      </c>
      <c r="V141" s="71">
        <f t="shared" si="11"/>
        <v>0</v>
      </c>
    </row>
    <row r="142" spans="1:22" x14ac:dyDescent="0.25">
      <c r="A142" s="60" t="s">
        <v>3101</v>
      </c>
      <c r="B142" s="178" t="s">
        <v>300</v>
      </c>
      <c r="C142" s="181"/>
      <c r="D142" s="181"/>
      <c r="E142" s="180" t="s">
        <v>30</v>
      </c>
      <c r="F142" s="181"/>
      <c r="G142" s="182"/>
      <c r="H142" s="182"/>
      <c r="I142" s="177"/>
      <c r="J142" s="182"/>
      <c r="K142" s="177"/>
      <c r="L142" s="182"/>
      <c r="M142" s="183">
        <f>M143+M197+M246+M259+M282</f>
        <v>197846.95</v>
      </c>
      <c r="N142" s="183">
        <f>N143+N197+N246+N259+N282</f>
        <v>197846.95</v>
      </c>
      <c r="O142" s="37"/>
      <c r="P142" s="67"/>
      <c r="Q142" s="67"/>
      <c r="R142" s="68">
        <v>245447.03</v>
      </c>
      <c r="S142" s="68">
        <v>245447.03</v>
      </c>
      <c r="T142" s="162">
        <f t="shared" si="18"/>
        <v>-47600.079999999987</v>
      </c>
      <c r="U142" s="71">
        <f t="shared" si="10"/>
        <v>0</v>
      </c>
      <c r="V142" s="71">
        <f t="shared" si="11"/>
        <v>0</v>
      </c>
    </row>
    <row r="143" spans="1:22" x14ac:dyDescent="0.25">
      <c r="A143" s="60" t="s">
        <v>3102</v>
      </c>
      <c r="B143" s="184" t="s">
        <v>301</v>
      </c>
      <c r="C143" s="187"/>
      <c r="D143" s="187"/>
      <c r="E143" s="186" t="s">
        <v>105</v>
      </c>
      <c r="F143" s="187"/>
      <c r="G143" s="188"/>
      <c r="H143" s="188"/>
      <c r="I143" s="177"/>
      <c r="J143" s="188"/>
      <c r="K143" s="177"/>
      <c r="L143" s="188"/>
      <c r="M143" s="189">
        <f>SUM(M144:M196)</f>
        <v>49654.630000000019</v>
      </c>
      <c r="N143" s="189">
        <f>SUM(N144:N196)</f>
        <v>49654.630000000019</v>
      </c>
      <c r="O143" s="37"/>
      <c r="P143" s="69"/>
      <c r="Q143" s="69"/>
      <c r="R143" s="70">
        <v>61635.89</v>
      </c>
      <c r="S143" s="70">
        <v>61635.89</v>
      </c>
      <c r="T143" s="162">
        <f t="shared" si="18"/>
        <v>-11981.25999999998</v>
      </c>
      <c r="U143" s="71">
        <f t="shared" si="10"/>
        <v>0</v>
      </c>
      <c r="V143" s="71">
        <f t="shared" si="11"/>
        <v>0</v>
      </c>
    </row>
    <row r="144" spans="1:22" ht="36" x14ac:dyDescent="0.3">
      <c r="A144" s="60" t="s">
        <v>3103</v>
      </c>
      <c r="B144" s="190" t="s">
        <v>302</v>
      </c>
      <c r="C144" s="191" t="s">
        <v>131</v>
      </c>
      <c r="D144" s="192">
        <v>101880</v>
      </c>
      <c r="E144" s="198" t="s">
        <v>303</v>
      </c>
      <c r="F144" s="194" t="s">
        <v>102</v>
      </c>
      <c r="G144" s="195">
        <v>2</v>
      </c>
      <c r="H144" s="196">
        <v>2</v>
      </c>
      <c r="I144" s="197">
        <v>604.65</v>
      </c>
      <c r="J144" s="196">
        <v>487.65</v>
      </c>
      <c r="K144" s="197">
        <v>26.97</v>
      </c>
      <c r="L144" s="196">
        <v>21.75</v>
      </c>
      <c r="M144" s="196">
        <f t="shared" ref="M144:M175" si="19">TRUNC(((J144*G144)+(L144*G144)),2)</f>
        <v>1018.8</v>
      </c>
      <c r="N144" s="196">
        <f t="shared" ref="N144:N175" si="20">TRUNC(((J144*H144)+(L144*H144)),2)</f>
        <v>1018.8</v>
      </c>
      <c r="O144" s="45"/>
      <c r="P144" s="71">
        <v>604.65</v>
      </c>
      <c r="Q144" s="71">
        <v>26.97</v>
      </c>
      <c r="R144" s="71">
        <v>1263.24</v>
      </c>
      <c r="S144" s="71">
        <v>1263.24</v>
      </c>
      <c r="T144" s="162">
        <f t="shared" si="18"/>
        <v>-244.44000000000005</v>
      </c>
      <c r="U144" s="71">
        <f t="shared" ref="U144:U207" si="21">TRUNC(J144*H144,2)</f>
        <v>975.3</v>
      </c>
      <c r="V144" s="71">
        <f t="shared" ref="V144:V207" si="22">TRUNC(L144*H144,2)</f>
        <v>43.5</v>
      </c>
    </row>
    <row r="145" spans="1:22" ht="24" x14ac:dyDescent="0.3">
      <c r="A145" s="60" t="s">
        <v>3104</v>
      </c>
      <c r="B145" s="190" t="s">
        <v>304</v>
      </c>
      <c r="C145" s="191" t="s">
        <v>131</v>
      </c>
      <c r="D145" s="192">
        <v>93670</v>
      </c>
      <c r="E145" s="198" t="s">
        <v>305</v>
      </c>
      <c r="F145" s="194" t="s">
        <v>102</v>
      </c>
      <c r="G145" s="195">
        <v>1</v>
      </c>
      <c r="H145" s="196">
        <v>1</v>
      </c>
      <c r="I145" s="197">
        <v>60.46</v>
      </c>
      <c r="J145" s="196">
        <v>48.76</v>
      </c>
      <c r="K145" s="197">
        <v>7.54</v>
      </c>
      <c r="L145" s="196">
        <v>6.08</v>
      </c>
      <c r="M145" s="196">
        <f t="shared" si="19"/>
        <v>54.84</v>
      </c>
      <c r="N145" s="196">
        <f t="shared" si="20"/>
        <v>54.84</v>
      </c>
      <c r="O145" s="45"/>
      <c r="P145" s="71">
        <v>60.46</v>
      </c>
      <c r="Q145" s="71">
        <v>7.54</v>
      </c>
      <c r="R145" s="71">
        <v>68</v>
      </c>
      <c r="S145" s="71">
        <v>68</v>
      </c>
      <c r="T145" s="162">
        <f t="shared" si="18"/>
        <v>-13.159999999999997</v>
      </c>
      <c r="U145" s="71">
        <f t="shared" si="21"/>
        <v>48.76</v>
      </c>
      <c r="V145" s="71">
        <f t="shared" si="22"/>
        <v>6.08</v>
      </c>
    </row>
    <row r="146" spans="1:22" ht="24" x14ac:dyDescent="0.3">
      <c r="A146" s="60" t="s">
        <v>3105</v>
      </c>
      <c r="B146" s="190" t="s">
        <v>306</v>
      </c>
      <c r="C146" s="191" t="s">
        <v>131</v>
      </c>
      <c r="D146" s="192">
        <v>93671</v>
      </c>
      <c r="E146" s="193" t="s">
        <v>2908</v>
      </c>
      <c r="F146" s="194" t="s">
        <v>102</v>
      </c>
      <c r="G146" s="195">
        <v>6</v>
      </c>
      <c r="H146" s="196">
        <v>6</v>
      </c>
      <c r="I146" s="197">
        <v>61.96</v>
      </c>
      <c r="J146" s="196">
        <v>49.97</v>
      </c>
      <c r="K146" s="197">
        <v>10.38</v>
      </c>
      <c r="L146" s="196">
        <v>8.3699999999999992</v>
      </c>
      <c r="M146" s="196">
        <f t="shared" si="19"/>
        <v>350.04</v>
      </c>
      <c r="N146" s="196">
        <f t="shared" si="20"/>
        <v>350.04</v>
      </c>
      <c r="O146" s="45"/>
      <c r="P146" s="71">
        <v>61.96</v>
      </c>
      <c r="Q146" s="71">
        <v>10.38</v>
      </c>
      <c r="R146" s="71">
        <v>434.04</v>
      </c>
      <c r="S146" s="71">
        <v>434.04</v>
      </c>
      <c r="T146" s="162">
        <f t="shared" si="18"/>
        <v>-84</v>
      </c>
      <c r="U146" s="71">
        <f t="shared" si="21"/>
        <v>299.82</v>
      </c>
      <c r="V146" s="71">
        <f t="shared" si="22"/>
        <v>50.22</v>
      </c>
    </row>
    <row r="147" spans="1:22" ht="24" x14ac:dyDescent="0.3">
      <c r="A147" s="60" t="s">
        <v>3106</v>
      </c>
      <c r="B147" s="190" t="s">
        <v>307</v>
      </c>
      <c r="C147" s="191" t="s">
        <v>131</v>
      </c>
      <c r="D147" s="192">
        <v>93672</v>
      </c>
      <c r="E147" s="193" t="s">
        <v>2909</v>
      </c>
      <c r="F147" s="194" t="s">
        <v>102</v>
      </c>
      <c r="G147" s="195">
        <v>2</v>
      </c>
      <c r="H147" s="196">
        <v>2</v>
      </c>
      <c r="I147" s="197">
        <v>63.88</v>
      </c>
      <c r="J147" s="196">
        <v>51.51</v>
      </c>
      <c r="K147" s="197">
        <v>15.4</v>
      </c>
      <c r="L147" s="196">
        <v>12.42</v>
      </c>
      <c r="M147" s="196">
        <f t="shared" si="19"/>
        <v>127.86</v>
      </c>
      <c r="N147" s="196">
        <f t="shared" si="20"/>
        <v>127.86</v>
      </c>
      <c r="O147" s="45"/>
      <c r="P147" s="71">
        <v>63.88</v>
      </c>
      <c r="Q147" s="71">
        <v>15.4</v>
      </c>
      <c r="R147" s="71">
        <v>158.56</v>
      </c>
      <c r="S147" s="71">
        <v>158.56</v>
      </c>
      <c r="T147" s="162">
        <f t="shared" si="18"/>
        <v>-30.700000000000003</v>
      </c>
      <c r="U147" s="71">
        <f t="shared" si="21"/>
        <v>103.02</v>
      </c>
      <c r="V147" s="71">
        <f t="shared" si="22"/>
        <v>24.84</v>
      </c>
    </row>
    <row r="148" spans="1:22" ht="24" x14ac:dyDescent="0.3">
      <c r="A148" s="60" t="s">
        <v>3107</v>
      </c>
      <c r="B148" s="190" t="s">
        <v>308</v>
      </c>
      <c r="C148" s="191" t="s">
        <v>131</v>
      </c>
      <c r="D148" s="192">
        <v>93673</v>
      </c>
      <c r="E148" s="198" t="s">
        <v>309</v>
      </c>
      <c r="F148" s="194" t="s">
        <v>102</v>
      </c>
      <c r="G148" s="195">
        <v>1</v>
      </c>
      <c r="H148" s="196">
        <v>1</v>
      </c>
      <c r="I148" s="197">
        <v>66.62</v>
      </c>
      <c r="J148" s="196">
        <v>53.72</v>
      </c>
      <c r="K148" s="197">
        <v>21.56</v>
      </c>
      <c r="L148" s="196">
        <v>17.38</v>
      </c>
      <c r="M148" s="196">
        <f t="shared" si="19"/>
        <v>71.099999999999994</v>
      </c>
      <c r="N148" s="196">
        <f t="shared" si="20"/>
        <v>71.099999999999994</v>
      </c>
      <c r="O148" s="45"/>
      <c r="P148" s="71">
        <v>66.62</v>
      </c>
      <c r="Q148" s="71">
        <v>21.56</v>
      </c>
      <c r="R148" s="71">
        <v>88.18</v>
      </c>
      <c r="S148" s="71">
        <v>88.18</v>
      </c>
      <c r="T148" s="162">
        <f t="shared" si="18"/>
        <v>-17.080000000000013</v>
      </c>
      <c r="U148" s="71">
        <f t="shared" si="21"/>
        <v>53.72</v>
      </c>
      <c r="V148" s="71">
        <f t="shared" si="22"/>
        <v>17.38</v>
      </c>
    </row>
    <row r="149" spans="1:22" x14ac:dyDescent="0.25">
      <c r="A149" s="60" t="s">
        <v>3108</v>
      </c>
      <c r="B149" s="190" t="s">
        <v>310</v>
      </c>
      <c r="C149" s="191" t="s">
        <v>107</v>
      </c>
      <c r="D149" s="192">
        <v>71175</v>
      </c>
      <c r="E149" s="198" t="s">
        <v>311</v>
      </c>
      <c r="F149" s="194" t="s">
        <v>102</v>
      </c>
      <c r="G149" s="195">
        <v>1</v>
      </c>
      <c r="H149" s="196">
        <v>1</v>
      </c>
      <c r="I149" s="197">
        <v>317.56</v>
      </c>
      <c r="J149" s="196">
        <v>256.11</v>
      </c>
      <c r="K149" s="197">
        <v>33.619999999999997</v>
      </c>
      <c r="L149" s="196">
        <v>27.11</v>
      </c>
      <c r="M149" s="196">
        <f t="shared" si="19"/>
        <v>283.22000000000003</v>
      </c>
      <c r="N149" s="196">
        <f t="shared" si="20"/>
        <v>283.22000000000003</v>
      </c>
      <c r="O149" s="37"/>
      <c r="P149" s="71">
        <v>317.56</v>
      </c>
      <c r="Q149" s="71">
        <v>33.619999999999997</v>
      </c>
      <c r="R149" s="71">
        <v>351.18</v>
      </c>
      <c r="S149" s="71">
        <v>351.18</v>
      </c>
      <c r="T149" s="162">
        <f t="shared" si="18"/>
        <v>-67.95999999999998</v>
      </c>
      <c r="U149" s="71">
        <f t="shared" si="21"/>
        <v>256.11</v>
      </c>
      <c r="V149" s="71">
        <f t="shared" si="22"/>
        <v>27.11</v>
      </c>
    </row>
    <row r="150" spans="1:22" x14ac:dyDescent="0.25">
      <c r="A150" s="60" t="s">
        <v>3109</v>
      </c>
      <c r="B150" s="190" t="s">
        <v>312</v>
      </c>
      <c r="C150" s="191" t="s">
        <v>107</v>
      </c>
      <c r="D150" s="192">
        <v>70563</v>
      </c>
      <c r="E150" s="198" t="s">
        <v>313</v>
      </c>
      <c r="F150" s="194" t="s">
        <v>143</v>
      </c>
      <c r="G150" s="195">
        <v>2535</v>
      </c>
      <c r="H150" s="196">
        <v>2535</v>
      </c>
      <c r="I150" s="197">
        <v>2.37</v>
      </c>
      <c r="J150" s="196">
        <v>1.91</v>
      </c>
      <c r="K150" s="197">
        <v>2.06</v>
      </c>
      <c r="L150" s="196">
        <v>1.66</v>
      </c>
      <c r="M150" s="196">
        <f t="shared" si="19"/>
        <v>9049.9500000000007</v>
      </c>
      <c r="N150" s="196">
        <f t="shared" si="20"/>
        <v>9049.9500000000007</v>
      </c>
      <c r="O150" s="37"/>
      <c r="P150" s="71">
        <v>2.37</v>
      </c>
      <c r="Q150" s="71">
        <v>2.06</v>
      </c>
      <c r="R150" s="71">
        <v>11230.05</v>
      </c>
      <c r="S150" s="71">
        <v>11230.05</v>
      </c>
      <c r="T150" s="162">
        <f t="shared" si="18"/>
        <v>-2180.0999999999985</v>
      </c>
      <c r="U150" s="71">
        <f t="shared" si="21"/>
        <v>4841.8500000000004</v>
      </c>
      <c r="V150" s="71">
        <f t="shared" si="22"/>
        <v>4208.1000000000004</v>
      </c>
    </row>
    <row r="151" spans="1:22" x14ac:dyDescent="0.25">
      <c r="A151" s="60" t="s">
        <v>3110</v>
      </c>
      <c r="B151" s="190" t="s">
        <v>314</v>
      </c>
      <c r="C151" s="191" t="s">
        <v>107</v>
      </c>
      <c r="D151" s="192">
        <v>70564</v>
      </c>
      <c r="E151" s="198" t="s">
        <v>315</v>
      </c>
      <c r="F151" s="194" t="s">
        <v>143</v>
      </c>
      <c r="G151" s="195">
        <v>395</v>
      </c>
      <c r="H151" s="196">
        <v>395</v>
      </c>
      <c r="I151" s="197">
        <v>4.13</v>
      </c>
      <c r="J151" s="196">
        <v>3.33</v>
      </c>
      <c r="K151" s="197">
        <v>2.2400000000000002</v>
      </c>
      <c r="L151" s="196">
        <v>1.8</v>
      </c>
      <c r="M151" s="196">
        <f t="shared" si="19"/>
        <v>2026.35</v>
      </c>
      <c r="N151" s="196">
        <f t="shared" si="20"/>
        <v>2026.35</v>
      </c>
      <c r="O151" s="37"/>
      <c r="P151" s="71">
        <v>4.13</v>
      </c>
      <c r="Q151" s="71">
        <v>2.2400000000000002</v>
      </c>
      <c r="R151" s="71">
        <v>2516.15</v>
      </c>
      <c r="S151" s="71">
        <v>2516.15</v>
      </c>
      <c r="T151" s="162">
        <f t="shared" si="18"/>
        <v>-489.80000000000018</v>
      </c>
      <c r="U151" s="71">
        <f t="shared" si="21"/>
        <v>1315.35</v>
      </c>
      <c r="V151" s="71">
        <f t="shared" si="22"/>
        <v>711</v>
      </c>
    </row>
    <row r="152" spans="1:22" x14ac:dyDescent="0.25">
      <c r="A152" s="60" t="s">
        <v>3111</v>
      </c>
      <c r="B152" s="190" t="s">
        <v>316</v>
      </c>
      <c r="C152" s="191" t="s">
        <v>107</v>
      </c>
      <c r="D152" s="192">
        <v>70565</v>
      </c>
      <c r="E152" s="198" t="s">
        <v>317</v>
      </c>
      <c r="F152" s="194" t="s">
        <v>143</v>
      </c>
      <c r="G152" s="195">
        <v>1060</v>
      </c>
      <c r="H152" s="196">
        <v>1060</v>
      </c>
      <c r="I152" s="197">
        <v>5.17</v>
      </c>
      <c r="J152" s="196">
        <v>4.16</v>
      </c>
      <c r="K152" s="197">
        <v>2.4300000000000002</v>
      </c>
      <c r="L152" s="196">
        <v>1.95</v>
      </c>
      <c r="M152" s="196">
        <f t="shared" si="19"/>
        <v>6476.6</v>
      </c>
      <c r="N152" s="196">
        <f t="shared" si="20"/>
        <v>6476.6</v>
      </c>
      <c r="O152" s="37"/>
      <c r="P152" s="71">
        <v>5.17</v>
      </c>
      <c r="Q152" s="71">
        <v>2.4300000000000002</v>
      </c>
      <c r="R152" s="71">
        <v>8056</v>
      </c>
      <c r="S152" s="71">
        <v>8056</v>
      </c>
      <c r="T152" s="162">
        <f t="shared" si="18"/>
        <v>-1579.3999999999996</v>
      </c>
      <c r="U152" s="71">
        <f t="shared" si="21"/>
        <v>4409.6000000000004</v>
      </c>
      <c r="V152" s="71">
        <f t="shared" si="22"/>
        <v>2067</v>
      </c>
    </row>
    <row r="153" spans="1:22" ht="24" x14ac:dyDescent="0.3">
      <c r="A153" s="60" t="s">
        <v>3112</v>
      </c>
      <c r="B153" s="190" t="s">
        <v>318</v>
      </c>
      <c r="C153" s="191" t="s">
        <v>131</v>
      </c>
      <c r="D153" s="192">
        <v>92979</v>
      </c>
      <c r="E153" s="198" t="s">
        <v>319</v>
      </c>
      <c r="F153" s="194" t="s">
        <v>143</v>
      </c>
      <c r="G153" s="195">
        <v>178</v>
      </c>
      <c r="H153" s="196">
        <v>178</v>
      </c>
      <c r="I153" s="197">
        <v>10.23</v>
      </c>
      <c r="J153" s="196">
        <v>8.25</v>
      </c>
      <c r="K153" s="197">
        <v>0.31</v>
      </c>
      <c r="L153" s="196">
        <v>0.25</v>
      </c>
      <c r="M153" s="196">
        <f t="shared" si="19"/>
        <v>1513</v>
      </c>
      <c r="N153" s="196">
        <f t="shared" si="20"/>
        <v>1513</v>
      </c>
      <c r="O153" s="45"/>
      <c r="P153" s="71">
        <v>10.23</v>
      </c>
      <c r="Q153" s="71">
        <v>0.31</v>
      </c>
      <c r="R153" s="71">
        <v>1876.12</v>
      </c>
      <c r="S153" s="71">
        <v>1876.12</v>
      </c>
      <c r="T153" s="162">
        <f t="shared" si="18"/>
        <v>-363.11999999999989</v>
      </c>
      <c r="U153" s="71">
        <f t="shared" si="21"/>
        <v>1468.5</v>
      </c>
      <c r="V153" s="71">
        <f t="shared" si="22"/>
        <v>44.5</v>
      </c>
    </row>
    <row r="154" spans="1:22" ht="24" x14ac:dyDescent="0.3">
      <c r="A154" s="60" t="s">
        <v>3113</v>
      </c>
      <c r="B154" s="190" t="s">
        <v>320</v>
      </c>
      <c r="C154" s="191" t="s">
        <v>131</v>
      </c>
      <c r="D154" s="192">
        <v>91934</v>
      </c>
      <c r="E154" s="198" t="s">
        <v>321</v>
      </c>
      <c r="F154" s="194" t="s">
        <v>143</v>
      </c>
      <c r="G154" s="195">
        <v>30</v>
      </c>
      <c r="H154" s="196">
        <v>30</v>
      </c>
      <c r="I154" s="197">
        <v>18.82</v>
      </c>
      <c r="J154" s="196">
        <v>15.17</v>
      </c>
      <c r="K154" s="197">
        <v>4.33</v>
      </c>
      <c r="L154" s="196">
        <v>3.49</v>
      </c>
      <c r="M154" s="196">
        <f t="shared" si="19"/>
        <v>559.79999999999995</v>
      </c>
      <c r="N154" s="196">
        <f t="shared" si="20"/>
        <v>559.79999999999995</v>
      </c>
      <c r="O154" s="45"/>
      <c r="P154" s="71">
        <v>18.82</v>
      </c>
      <c r="Q154" s="71">
        <v>4.33</v>
      </c>
      <c r="R154" s="71">
        <v>694.5</v>
      </c>
      <c r="S154" s="71">
        <v>694.5</v>
      </c>
      <c r="T154" s="162">
        <f t="shared" si="18"/>
        <v>-134.70000000000005</v>
      </c>
      <c r="U154" s="71">
        <f t="shared" si="21"/>
        <v>455.1</v>
      </c>
      <c r="V154" s="71">
        <f t="shared" si="22"/>
        <v>104.7</v>
      </c>
    </row>
    <row r="155" spans="1:22" ht="36" x14ac:dyDescent="0.3">
      <c r="A155" s="60" t="s">
        <v>3114</v>
      </c>
      <c r="B155" s="190" t="s">
        <v>322</v>
      </c>
      <c r="C155" s="191" t="s">
        <v>131</v>
      </c>
      <c r="D155" s="192">
        <v>101562</v>
      </c>
      <c r="E155" s="193" t="s">
        <v>2910</v>
      </c>
      <c r="F155" s="194" t="s">
        <v>143</v>
      </c>
      <c r="G155" s="195">
        <v>120</v>
      </c>
      <c r="H155" s="196">
        <v>120</v>
      </c>
      <c r="I155" s="197">
        <v>24.03</v>
      </c>
      <c r="J155" s="196">
        <v>19.38</v>
      </c>
      <c r="K155" s="197">
        <v>0.06</v>
      </c>
      <c r="L155" s="196">
        <v>0.04</v>
      </c>
      <c r="M155" s="196">
        <f t="shared" si="19"/>
        <v>2330.4</v>
      </c>
      <c r="N155" s="196">
        <f t="shared" si="20"/>
        <v>2330.4</v>
      </c>
      <c r="O155" s="45"/>
      <c r="P155" s="71">
        <v>24.03</v>
      </c>
      <c r="Q155" s="71">
        <v>0.06</v>
      </c>
      <c r="R155" s="71">
        <v>2890.8</v>
      </c>
      <c r="S155" s="71">
        <v>2890.8</v>
      </c>
      <c r="T155" s="162">
        <f t="shared" si="18"/>
        <v>-560.40000000000009</v>
      </c>
      <c r="U155" s="71">
        <f t="shared" si="21"/>
        <v>2325.6</v>
      </c>
      <c r="V155" s="71">
        <f t="shared" si="22"/>
        <v>4.8</v>
      </c>
    </row>
    <row r="156" spans="1:22" x14ac:dyDescent="0.25">
      <c r="A156" s="60" t="s">
        <v>3115</v>
      </c>
      <c r="B156" s="190" t="s">
        <v>323</v>
      </c>
      <c r="C156" s="191" t="s">
        <v>107</v>
      </c>
      <c r="D156" s="192">
        <v>71194</v>
      </c>
      <c r="E156" s="198" t="s">
        <v>324</v>
      </c>
      <c r="F156" s="194" t="s">
        <v>143</v>
      </c>
      <c r="G156" s="195">
        <v>685</v>
      </c>
      <c r="H156" s="196">
        <v>685</v>
      </c>
      <c r="I156" s="197">
        <v>2.5299999999999998</v>
      </c>
      <c r="J156" s="196">
        <v>2.04</v>
      </c>
      <c r="K156" s="197">
        <v>6.35</v>
      </c>
      <c r="L156" s="196">
        <v>5.12</v>
      </c>
      <c r="M156" s="196">
        <f t="shared" si="19"/>
        <v>4904.6000000000004</v>
      </c>
      <c r="N156" s="196">
        <f t="shared" si="20"/>
        <v>4904.6000000000004</v>
      </c>
      <c r="O156" s="37"/>
      <c r="P156" s="71">
        <v>2.5299999999999998</v>
      </c>
      <c r="Q156" s="71">
        <v>6.35</v>
      </c>
      <c r="R156" s="71">
        <v>6082.8</v>
      </c>
      <c r="S156" s="71">
        <v>6082.8</v>
      </c>
      <c r="T156" s="162">
        <f t="shared" si="18"/>
        <v>-1178.1999999999998</v>
      </c>
      <c r="U156" s="71">
        <f t="shared" si="21"/>
        <v>1397.4</v>
      </c>
      <c r="V156" s="71">
        <f t="shared" si="22"/>
        <v>3507.2</v>
      </c>
    </row>
    <row r="157" spans="1:22" ht="24" x14ac:dyDescent="0.3">
      <c r="A157" s="60" t="s">
        <v>3116</v>
      </c>
      <c r="B157" s="190" t="s">
        <v>325</v>
      </c>
      <c r="C157" s="191" t="s">
        <v>131</v>
      </c>
      <c r="D157" s="192">
        <v>91857</v>
      </c>
      <c r="E157" s="198" t="s">
        <v>326</v>
      </c>
      <c r="F157" s="194" t="s">
        <v>143</v>
      </c>
      <c r="G157" s="195">
        <v>130</v>
      </c>
      <c r="H157" s="196">
        <v>130</v>
      </c>
      <c r="I157" s="197">
        <v>8.85</v>
      </c>
      <c r="J157" s="196">
        <v>7.13</v>
      </c>
      <c r="K157" s="197">
        <v>5.67</v>
      </c>
      <c r="L157" s="196">
        <v>4.57</v>
      </c>
      <c r="M157" s="196">
        <f t="shared" si="19"/>
        <v>1521</v>
      </c>
      <c r="N157" s="196">
        <f t="shared" si="20"/>
        <v>1521</v>
      </c>
      <c r="O157" s="45"/>
      <c r="P157" s="71">
        <v>8.85</v>
      </c>
      <c r="Q157" s="71">
        <v>5.67</v>
      </c>
      <c r="R157" s="71">
        <v>1887.6</v>
      </c>
      <c r="S157" s="71">
        <v>1887.6</v>
      </c>
      <c r="T157" s="162">
        <f t="shared" si="18"/>
        <v>-366.59999999999991</v>
      </c>
      <c r="U157" s="71">
        <f t="shared" si="21"/>
        <v>926.9</v>
      </c>
      <c r="V157" s="71">
        <f t="shared" si="22"/>
        <v>594.1</v>
      </c>
    </row>
    <row r="158" spans="1:22" ht="24" x14ac:dyDescent="0.3">
      <c r="A158" s="60" t="s">
        <v>3117</v>
      </c>
      <c r="B158" s="190" t="s">
        <v>327</v>
      </c>
      <c r="C158" s="191" t="s">
        <v>131</v>
      </c>
      <c r="D158" s="192">
        <v>91860</v>
      </c>
      <c r="E158" s="198" t="s">
        <v>328</v>
      </c>
      <c r="F158" s="194" t="s">
        <v>143</v>
      </c>
      <c r="G158" s="195">
        <v>46</v>
      </c>
      <c r="H158" s="196">
        <v>46</v>
      </c>
      <c r="I158" s="197">
        <v>5.55</v>
      </c>
      <c r="J158" s="196">
        <v>4.47</v>
      </c>
      <c r="K158" s="197">
        <v>6.34</v>
      </c>
      <c r="L158" s="196">
        <v>5.1100000000000003</v>
      </c>
      <c r="M158" s="196">
        <f t="shared" si="19"/>
        <v>440.68</v>
      </c>
      <c r="N158" s="196">
        <f t="shared" si="20"/>
        <v>440.68</v>
      </c>
      <c r="O158" s="45"/>
      <c r="P158" s="71">
        <v>5.55</v>
      </c>
      <c r="Q158" s="71">
        <v>6.34</v>
      </c>
      <c r="R158" s="71">
        <v>546.94000000000005</v>
      </c>
      <c r="S158" s="71">
        <v>546.94000000000005</v>
      </c>
      <c r="T158" s="162">
        <f t="shared" si="18"/>
        <v>-106.26000000000005</v>
      </c>
      <c r="U158" s="71">
        <f t="shared" si="21"/>
        <v>205.62</v>
      </c>
      <c r="V158" s="71">
        <f t="shared" si="22"/>
        <v>235.06</v>
      </c>
    </row>
    <row r="159" spans="1:22" ht="24" x14ac:dyDescent="0.3">
      <c r="A159" s="60" t="s">
        <v>3118</v>
      </c>
      <c r="B159" s="190" t="s">
        <v>329</v>
      </c>
      <c r="C159" s="191" t="s">
        <v>131</v>
      </c>
      <c r="D159" s="192">
        <v>97667</v>
      </c>
      <c r="E159" s="198" t="s">
        <v>330</v>
      </c>
      <c r="F159" s="194" t="s">
        <v>143</v>
      </c>
      <c r="G159" s="195">
        <v>15</v>
      </c>
      <c r="H159" s="196">
        <v>15</v>
      </c>
      <c r="I159" s="197">
        <v>5.25</v>
      </c>
      <c r="J159" s="196">
        <v>4.2300000000000004</v>
      </c>
      <c r="K159" s="197">
        <v>2.5499999999999998</v>
      </c>
      <c r="L159" s="196">
        <v>2.0499999999999998</v>
      </c>
      <c r="M159" s="196">
        <f t="shared" si="19"/>
        <v>94.2</v>
      </c>
      <c r="N159" s="196">
        <f t="shared" si="20"/>
        <v>94.2</v>
      </c>
      <c r="O159" s="45"/>
      <c r="P159" s="71">
        <v>5.25</v>
      </c>
      <c r="Q159" s="71">
        <v>2.5499999999999998</v>
      </c>
      <c r="R159" s="71">
        <v>117</v>
      </c>
      <c r="S159" s="71">
        <v>117</v>
      </c>
      <c r="T159" s="162">
        <f t="shared" si="18"/>
        <v>-22.799999999999997</v>
      </c>
      <c r="U159" s="71">
        <f t="shared" si="21"/>
        <v>63.45</v>
      </c>
      <c r="V159" s="71">
        <f t="shared" si="22"/>
        <v>30.75</v>
      </c>
    </row>
    <row r="160" spans="1:22" x14ac:dyDescent="0.3">
      <c r="A160" s="60" t="s">
        <v>3119</v>
      </c>
      <c r="B160" s="190" t="s">
        <v>331</v>
      </c>
      <c r="C160" s="191" t="s">
        <v>107</v>
      </c>
      <c r="D160" s="192">
        <v>71199</v>
      </c>
      <c r="E160" s="198" t="s">
        <v>332</v>
      </c>
      <c r="F160" s="194" t="s">
        <v>143</v>
      </c>
      <c r="G160" s="195">
        <v>30</v>
      </c>
      <c r="H160" s="196">
        <v>30</v>
      </c>
      <c r="I160" s="197">
        <v>8.4700000000000006</v>
      </c>
      <c r="J160" s="196">
        <v>6.83</v>
      </c>
      <c r="K160" s="197">
        <v>29.89</v>
      </c>
      <c r="L160" s="196">
        <v>24.1</v>
      </c>
      <c r="M160" s="196">
        <f t="shared" si="19"/>
        <v>927.9</v>
      </c>
      <c r="N160" s="196">
        <f t="shared" si="20"/>
        <v>927.9</v>
      </c>
      <c r="O160" s="45"/>
      <c r="P160" s="71">
        <v>8.4700000000000006</v>
      </c>
      <c r="Q160" s="71">
        <v>29.89</v>
      </c>
      <c r="R160" s="71">
        <v>1150.8</v>
      </c>
      <c r="S160" s="71">
        <v>1150.8</v>
      </c>
      <c r="T160" s="162">
        <f t="shared" si="18"/>
        <v>-222.89999999999998</v>
      </c>
      <c r="U160" s="71">
        <f t="shared" si="21"/>
        <v>204.9</v>
      </c>
      <c r="V160" s="71">
        <f t="shared" si="22"/>
        <v>723</v>
      </c>
    </row>
    <row r="161" spans="1:22" x14ac:dyDescent="0.25">
      <c r="A161" s="60" t="s">
        <v>3120</v>
      </c>
      <c r="B161" s="190" t="s">
        <v>333</v>
      </c>
      <c r="C161" s="191" t="s">
        <v>107</v>
      </c>
      <c r="D161" s="192">
        <v>71251</v>
      </c>
      <c r="E161" s="198" t="s">
        <v>334</v>
      </c>
      <c r="F161" s="194" t="s">
        <v>143</v>
      </c>
      <c r="G161" s="195">
        <v>25</v>
      </c>
      <c r="H161" s="196">
        <v>25</v>
      </c>
      <c r="I161" s="197">
        <v>7.99</v>
      </c>
      <c r="J161" s="196">
        <v>6.44</v>
      </c>
      <c r="K161" s="197">
        <v>11.21</v>
      </c>
      <c r="L161" s="196">
        <v>9.0399999999999991</v>
      </c>
      <c r="M161" s="196">
        <f t="shared" si="19"/>
        <v>387</v>
      </c>
      <c r="N161" s="196">
        <f t="shared" si="20"/>
        <v>387</v>
      </c>
      <c r="O161" s="37"/>
      <c r="P161" s="71">
        <v>7.99</v>
      </c>
      <c r="Q161" s="71">
        <v>11.21</v>
      </c>
      <c r="R161" s="71">
        <v>480</v>
      </c>
      <c r="S161" s="71">
        <v>480</v>
      </c>
      <c r="T161" s="162">
        <f t="shared" si="18"/>
        <v>-93</v>
      </c>
      <c r="U161" s="71">
        <f t="shared" si="21"/>
        <v>161</v>
      </c>
      <c r="V161" s="71">
        <f t="shared" si="22"/>
        <v>226</v>
      </c>
    </row>
    <row r="162" spans="1:22" x14ac:dyDescent="0.25">
      <c r="A162" s="60" t="s">
        <v>3121</v>
      </c>
      <c r="B162" s="190" t="s">
        <v>335</v>
      </c>
      <c r="C162" s="191" t="s">
        <v>107</v>
      </c>
      <c r="D162" s="192">
        <v>71252</v>
      </c>
      <c r="E162" s="198" t="s">
        <v>336</v>
      </c>
      <c r="F162" s="194" t="s">
        <v>143</v>
      </c>
      <c r="G162" s="195">
        <v>15</v>
      </c>
      <c r="H162" s="196">
        <v>15</v>
      </c>
      <c r="I162" s="197">
        <v>10.4</v>
      </c>
      <c r="J162" s="196">
        <v>8.3800000000000008</v>
      </c>
      <c r="K162" s="197">
        <v>14.94</v>
      </c>
      <c r="L162" s="196">
        <v>12.04</v>
      </c>
      <c r="M162" s="196">
        <f t="shared" si="19"/>
        <v>306.3</v>
      </c>
      <c r="N162" s="196">
        <f t="shared" si="20"/>
        <v>306.3</v>
      </c>
      <c r="O162" s="37"/>
      <c r="P162" s="71">
        <v>10.4</v>
      </c>
      <c r="Q162" s="71">
        <v>14.94</v>
      </c>
      <c r="R162" s="71">
        <v>380.1</v>
      </c>
      <c r="S162" s="71">
        <v>380.1</v>
      </c>
      <c r="T162" s="162">
        <f t="shared" si="18"/>
        <v>-73.800000000000011</v>
      </c>
      <c r="U162" s="71">
        <f t="shared" si="21"/>
        <v>125.7</v>
      </c>
      <c r="V162" s="71">
        <f t="shared" si="22"/>
        <v>180.6</v>
      </c>
    </row>
    <row r="163" spans="1:22" x14ac:dyDescent="0.25">
      <c r="A163" s="60" t="s">
        <v>3122</v>
      </c>
      <c r="B163" s="190" t="s">
        <v>337</v>
      </c>
      <c r="C163" s="191" t="s">
        <v>107</v>
      </c>
      <c r="D163" s="192">
        <v>70351</v>
      </c>
      <c r="E163" s="198" t="s">
        <v>338</v>
      </c>
      <c r="F163" s="194" t="s">
        <v>102</v>
      </c>
      <c r="G163" s="195">
        <v>8</v>
      </c>
      <c r="H163" s="196">
        <v>8</v>
      </c>
      <c r="I163" s="197">
        <v>0.67</v>
      </c>
      <c r="J163" s="196">
        <v>0.54</v>
      </c>
      <c r="K163" s="197">
        <v>0.37</v>
      </c>
      <c r="L163" s="196">
        <v>0.28999999999999998</v>
      </c>
      <c r="M163" s="196">
        <f t="shared" si="19"/>
        <v>6.64</v>
      </c>
      <c r="N163" s="196">
        <f t="shared" si="20"/>
        <v>6.64</v>
      </c>
      <c r="O163" s="37"/>
      <c r="P163" s="71">
        <v>0.67</v>
      </c>
      <c r="Q163" s="71">
        <v>0.37</v>
      </c>
      <c r="R163" s="71">
        <v>8.32</v>
      </c>
      <c r="S163" s="71">
        <v>8.32</v>
      </c>
      <c r="T163" s="162">
        <f t="shared" si="18"/>
        <v>-1.6800000000000006</v>
      </c>
      <c r="U163" s="71">
        <f t="shared" si="21"/>
        <v>4.32</v>
      </c>
      <c r="V163" s="71">
        <f t="shared" si="22"/>
        <v>2.3199999999999998</v>
      </c>
    </row>
    <row r="164" spans="1:22" x14ac:dyDescent="0.25">
      <c r="A164" s="60" t="s">
        <v>3123</v>
      </c>
      <c r="B164" s="190" t="s">
        <v>339</v>
      </c>
      <c r="C164" s="191" t="s">
        <v>107</v>
      </c>
      <c r="D164" s="192">
        <v>70421</v>
      </c>
      <c r="E164" s="198" t="s">
        <v>340</v>
      </c>
      <c r="F164" s="194" t="s">
        <v>341</v>
      </c>
      <c r="G164" s="195">
        <v>16</v>
      </c>
      <c r="H164" s="196">
        <v>16</v>
      </c>
      <c r="I164" s="197">
        <v>1.78</v>
      </c>
      <c r="J164" s="196">
        <v>1.43</v>
      </c>
      <c r="K164" s="197">
        <v>0.37</v>
      </c>
      <c r="L164" s="196">
        <v>0.28999999999999998</v>
      </c>
      <c r="M164" s="196">
        <f t="shared" si="19"/>
        <v>27.52</v>
      </c>
      <c r="N164" s="196">
        <f t="shared" si="20"/>
        <v>27.52</v>
      </c>
      <c r="O164" s="37"/>
      <c r="P164" s="71">
        <v>1.78</v>
      </c>
      <c r="Q164" s="71">
        <v>0.37</v>
      </c>
      <c r="R164" s="71">
        <v>34.4</v>
      </c>
      <c r="S164" s="71">
        <v>34.4</v>
      </c>
      <c r="T164" s="162">
        <f t="shared" si="18"/>
        <v>-6.879999999999999</v>
      </c>
      <c r="U164" s="71">
        <f t="shared" si="21"/>
        <v>22.88</v>
      </c>
      <c r="V164" s="71">
        <f t="shared" si="22"/>
        <v>4.6399999999999997</v>
      </c>
    </row>
    <row r="165" spans="1:22" x14ac:dyDescent="0.25">
      <c r="A165" s="60" t="s">
        <v>3124</v>
      </c>
      <c r="B165" s="190" t="s">
        <v>342</v>
      </c>
      <c r="C165" s="191" t="s">
        <v>107</v>
      </c>
      <c r="D165" s="192">
        <v>70352</v>
      </c>
      <c r="E165" s="198" t="s">
        <v>343</v>
      </c>
      <c r="F165" s="194" t="s">
        <v>102</v>
      </c>
      <c r="G165" s="195">
        <v>5</v>
      </c>
      <c r="H165" s="196">
        <v>5</v>
      </c>
      <c r="I165" s="197">
        <v>0.81</v>
      </c>
      <c r="J165" s="196">
        <v>0.65</v>
      </c>
      <c r="K165" s="197">
        <v>0.37</v>
      </c>
      <c r="L165" s="196">
        <v>0.28999999999999998</v>
      </c>
      <c r="M165" s="196">
        <f t="shared" si="19"/>
        <v>4.7</v>
      </c>
      <c r="N165" s="196">
        <f t="shared" si="20"/>
        <v>4.7</v>
      </c>
      <c r="O165" s="37"/>
      <c r="P165" s="75">
        <v>0.81</v>
      </c>
      <c r="Q165" s="76">
        <v>0.37</v>
      </c>
      <c r="R165" s="74">
        <v>5.9</v>
      </c>
      <c r="S165" s="75">
        <v>5.9</v>
      </c>
      <c r="T165" s="162">
        <f t="shared" si="18"/>
        <v>-1.2000000000000002</v>
      </c>
      <c r="U165" s="71">
        <f t="shared" si="21"/>
        <v>3.25</v>
      </c>
      <c r="V165" s="71">
        <f t="shared" si="22"/>
        <v>1.45</v>
      </c>
    </row>
    <row r="166" spans="1:22" x14ac:dyDescent="0.25">
      <c r="A166" s="60" t="s">
        <v>3125</v>
      </c>
      <c r="B166" s="190" t="s">
        <v>344</v>
      </c>
      <c r="C166" s="191" t="s">
        <v>107</v>
      </c>
      <c r="D166" s="192">
        <v>70422</v>
      </c>
      <c r="E166" s="198" t="s">
        <v>345</v>
      </c>
      <c r="F166" s="194" t="s">
        <v>341</v>
      </c>
      <c r="G166" s="195">
        <v>10</v>
      </c>
      <c r="H166" s="196">
        <v>10</v>
      </c>
      <c r="I166" s="197">
        <v>2.69</v>
      </c>
      <c r="J166" s="196">
        <v>2.16</v>
      </c>
      <c r="K166" s="197">
        <v>0.37</v>
      </c>
      <c r="L166" s="196">
        <v>0.28999999999999998</v>
      </c>
      <c r="M166" s="196">
        <f t="shared" si="19"/>
        <v>24.5</v>
      </c>
      <c r="N166" s="196">
        <f t="shared" si="20"/>
        <v>24.5</v>
      </c>
      <c r="O166" s="37"/>
      <c r="P166" s="81">
        <v>2.69</v>
      </c>
      <c r="Q166" s="81">
        <v>0.37</v>
      </c>
      <c r="R166" s="81">
        <v>30.6</v>
      </c>
      <c r="S166" s="81">
        <v>30.6</v>
      </c>
      <c r="T166" s="162">
        <f t="shared" si="18"/>
        <v>-6.1000000000000014</v>
      </c>
      <c r="U166" s="71">
        <f t="shared" si="21"/>
        <v>21.6</v>
      </c>
      <c r="V166" s="71">
        <f t="shared" si="22"/>
        <v>2.9</v>
      </c>
    </row>
    <row r="167" spans="1:22" x14ac:dyDescent="0.25">
      <c r="A167" s="60" t="s">
        <v>3126</v>
      </c>
      <c r="B167" s="190" t="s">
        <v>346</v>
      </c>
      <c r="C167" s="191" t="s">
        <v>107</v>
      </c>
      <c r="D167" s="192">
        <v>71701</v>
      </c>
      <c r="E167" s="198" t="s">
        <v>347</v>
      </c>
      <c r="F167" s="194" t="s">
        <v>102</v>
      </c>
      <c r="G167" s="195">
        <v>8</v>
      </c>
      <c r="H167" s="196">
        <v>8</v>
      </c>
      <c r="I167" s="197">
        <v>2.39</v>
      </c>
      <c r="J167" s="196">
        <v>1.92</v>
      </c>
      <c r="K167" s="197">
        <v>1.49</v>
      </c>
      <c r="L167" s="196">
        <v>1.2</v>
      </c>
      <c r="M167" s="196">
        <f t="shared" si="19"/>
        <v>24.96</v>
      </c>
      <c r="N167" s="196">
        <f t="shared" si="20"/>
        <v>24.96</v>
      </c>
      <c r="O167" s="37"/>
      <c r="P167" s="75">
        <v>2.39</v>
      </c>
      <c r="Q167" s="76">
        <v>1.49</v>
      </c>
      <c r="R167" s="74">
        <v>31.04</v>
      </c>
      <c r="S167" s="75">
        <v>31.04</v>
      </c>
      <c r="T167" s="162">
        <f t="shared" si="18"/>
        <v>-6.0799999999999983</v>
      </c>
      <c r="U167" s="71">
        <f t="shared" si="21"/>
        <v>15.36</v>
      </c>
      <c r="V167" s="71">
        <f t="shared" si="22"/>
        <v>9.6</v>
      </c>
    </row>
    <row r="168" spans="1:22" x14ac:dyDescent="0.25">
      <c r="A168" s="60" t="s">
        <v>3127</v>
      </c>
      <c r="B168" s="190" t="s">
        <v>348</v>
      </c>
      <c r="C168" s="191" t="s">
        <v>107</v>
      </c>
      <c r="D168" s="192">
        <v>71702</v>
      </c>
      <c r="E168" s="198" t="s">
        <v>349</v>
      </c>
      <c r="F168" s="194" t="s">
        <v>102</v>
      </c>
      <c r="G168" s="195">
        <v>5</v>
      </c>
      <c r="H168" s="196">
        <v>5</v>
      </c>
      <c r="I168" s="197">
        <v>3.35</v>
      </c>
      <c r="J168" s="196">
        <v>2.7</v>
      </c>
      <c r="K168" s="197">
        <v>2.2400000000000002</v>
      </c>
      <c r="L168" s="196">
        <v>1.8</v>
      </c>
      <c r="M168" s="196">
        <f t="shared" si="19"/>
        <v>22.5</v>
      </c>
      <c r="N168" s="196">
        <f t="shared" si="20"/>
        <v>22.5</v>
      </c>
      <c r="O168" s="37"/>
      <c r="P168" s="81">
        <v>3.35</v>
      </c>
      <c r="Q168" s="81">
        <v>2.2400000000000002</v>
      </c>
      <c r="R168" s="81">
        <v>27.95</v>
      </c>
      <c r="S168" s="81">
        <v>27.95</v>
      </c>
      <c r="T168" s="162">
        <f t="shared" si="18"/>
        <v>-5.4499999999999993</v>
      </c>
      <c r="U168" s="71">
        <f t="shared" si="21"/>
        <v>13.5</v>
      </c>
      <c r="V168" s="71">
        <f t="shared" si="22"/>
        <v>9</v>
      </c>
    </row>
    <row r="169" spans="1:22" ht="24" x14ac:dyDescent="0.3">
      <c r="A169" s="60" t="s">
        <v>3128</v>
      </c>
      <c r="B169" s="190" t="s">
        <v>350</v>
      </c>
      <c r="C169" s="191" t="s">
        <v>131</v>
      </c>
      <c r="D169" s="192">
        <v>91914</v>
      </c>
      <c r="E169" s="198" t="s">
        <v>351</v>
      </c>
      <c r="F169" s="194" t="s">
        <v>102</v>
      </c>
      <c r="G169" s="195">
        <v>10</v>
      </c>
      <c r="H169" s="196">
        <v>10</v>
      </c>
      <c r="I169" s="197">
        <v>5.33</v>
      </c>
      <c r="J169" s="196">
        <v>4.29</v>
      </c>
      <c r="K169" s="197">
        <v>11.25</v>
      </c>
      <c r="L169" s="196">
        <v>9.07</v>
      </c>
      <c r="M169" s="196">
        <f t="shared" si="19"/>
        <v>133.6</v>
      </c>
      <c r="N169" s="196">
        <f t="shared" si="20"/>
        <v>133.6</v>
      </c>
      <c r="O169" s="45"/>
      <c r="P169" s="71">
        <v>5.33</v>
      </c>
      <c r="Q169" s="71">
        <v>11.25</v>
      </c>
      <c r="R169" s="71">
        <v>165.8</v>
      </c>
      <c r="S169" s="71">
        <v>165.8</v>
      </c>
      <c r="T169" s="162">
        <f t="shared" si="18"/>
        <v>-32.200000000000017</v>
      </c>
      <c r="U169" s="71">
        <f t="shared" si="21"/>
        <v>42.9</v>
      </c>
      <c r="V169" s="71">
        <f t="shared" si="22"/>
        <v>90.7</v>
      </c>
    </row>
    <row r="170" spans="1:22" ht="24" x14ac:dyDescent="0.3">
      <c r="A170" s="60" t="s">
        <v>3129</v>
      </c>
      <c r="B170" s="190" t="s">
        <v>352</v>
      </c>
      <c r="C170" s="191" t="s">
        <v>131</v>
      </c>
      <c r="D170" s="192">
        <v>91893</v>
      </c>
      <c r="E170" s="198" t="s">
        <v>353</v>
      </c>
      <c r="F170" s="194" t="s">
        <v>102</v>
      </c>
      <c r="G170" s="195">
        <v>5</v>
      </c>
      <c r="H170" s="196">
        <v>5</v>
      </c>
      <c r="I170" s="197">
        <v>5.62</v>
      </c>
      <c r="J170" s="196">
        <v>4.53</v>
      </c>
      <c r="K170" s="197">
        <v>9.15</v>
      </c>
      <c r="L170" s="196">
        <v>7.37</v>
      </c>
      <c r="M170" s="196">
        <f t="shared" si="19"/>
        <v>59.5</v>
      </c>
      <c r="N170" s="196">
        <f t="shared" si="20"/>
        <v>59.5</v>
      </c>
      <c r="O170" s="45"/>
      <c r="P170" s="71">
        <v>5.62</v>
      </c>
      <c r="Q170" s="71">
        <v>9.15</v>
      </c>
      <c r="R170" s="71">
        <v>73.849999999999994</v>
      </c>
      <c r="S170" s="71">
        <v>73.849999999999994</v>
      </c>
      <c r="T170" s="162">
        <f t="shared" si="18"/>
        <v>-14.349999999999994</v>
      </c>
      <c r="U170" s="71">
        <f t="shared" si="21"/>
        <v>22.65</v>
      </c>
      <c r="V170" s="71">
        <f t="shared" si="22"/>
        <v>36.85</v>
      </c>
    </row>
    <row r="171" spans="1:22" ht="24" x14ac:dyDescent="0.3">
      <c r="A171" s="60" t="s">
        <v>3130</v>
      </c>
      <c r="B171" s="190" t="s">
        <v>354</v>
      </c>
      <c r="C171" s="191" t="s">
        <v>131</v>
      </c>
      <c r="D171" s="192">
        <v>93653</v>
      </c>
      <c r="E171" s="193" t="s">
        <v>2911</v>
      </c>
      <c r="F171" s="194" t="s">
        <v>102</v>
      </c>
      <c r="G171" s="195">
        <v>6</v>
      </c>
      <c r="H171" s="196">
        <v>6</v>
      </c>
      <c r="I171" s="197">
        <v>9.06</v>
      </c>
      <c r="J171" s="196">
        <v>7.3</v>
      </c>
      <c r="K171" s="197">
        <v>1.32</v>
      </c>
      <c r="L171" s="196">
        <v>1.06</v>
      </c>
      <c r="M171" s="196">
        <f t="shared" si="19"/>
        <v>50.16</v>
      </c>
      <c r="N171" s="196">
        <f t="shared" si="20"/>
        <v>50.16</v>
      </c>
      <c r="O171" s="45"/>
      <c r="P171" s="71">
        <v>9.06</v>
      </c>
      <c r="Q171" s="71">
        <v>1.32</v>
      </c>
      <c r="R171" s="71">
        <v>62.28</v>
      </c>
      <c r="S171" s="71">
        <v>62.28</v>
      </c>
      <c r="T171" s="162">
        <f t="shared" si="18"/>
        <v>-12.120000000000005</v>
      </c>
      <c r="U171" s="71">
        <f t="shared" si="21"/>
        <v>43.8</v>
      </c>
      <c r="V171" s="71">
        <f t="shared" si="22"/>
        <v>6.36</v>
      </c>
    </row>
    <row r="172" spans="1:22" ht="24" x14ac:dyDescent="0.3">
      <c r="A172" s="60" t="s">
        <v>3131</v>
      </c>
      <c r="B172" s="190" t="s">
        <v>355</v>
      </c>
      <c r="C172" s="191" t="s">
        <v>131</v>
      </c>
      <c r="D172" s="192">
        <v>93654</v>
      </c>
      <c r="E172" s="198" t="s">
        <v>356</v>
      </c>
      <c r="F172" s="194" t="s">
        <v>102</v>
      </c>
      <c r="G172" s="195">
        <v>15</v>
      </c>
      <c r="H172" s="196">
        <v>15</v>
      </c>
      <c r="I172" s="197">
        <v>9.2100000000000009</v>
      </c>
      <c r="J172" s="196">
        <v>7.42</v>
      </c>
      <c r="K172" s="197">
        <v>1.79</v>
      </c>
      <c r="L172" s="196">
        <v>1.44</v>
      </c>
      <c r="M172" s="196">
        <f t="shared" si="19"/>
        <v>132.9</v>
      </c>
      <c r="N172" s="196">
        <f t="shared" si="20"/>
        <v>132.9</v>
      </c>
      <c r="O172" s="45"/>
      <c r="P172" s="71">
        <v>9.2100000000000009</v>
      </c>
      <c r="Q172" s="71">
        <v>1.79</v>
      </c>
      <c r="R172" s="71">
        <v>165</v>
      </c>
      <c r="S172" s="71">
        <v>165</v>
      </c>
      <c r="T172" s="162">
        <f t="shared" si="18"/>
        <v>-32.099999999999994</v>
      </c>
      <c r="U172" s="71">
        <f t="shared" si="21"/>
        <v>111.3</v>
      </c>
      <c r="V172" s="71">
        <f t="shared" si="22"/>
        <v>21.6</v>
      </c>
    </row>
    <row r="173" spans="1:22" x14ac:dyDescent="0.25">
      <c r="A173" s="60" t="s">
        <v>3132</v>
      </c>
      <c r="B173" s="190" t="s">
        <v>357</v>
      </c>
      <c r="C173" s="191" t="s">
        <v>107</v>
      </c>
      <c r="D173" s="192">
        <v>71184</v>
      </c>
      <c r="E173" s="198" t="s">
        <v>358</v>
      </c>
      <c r="F173" s="194" t="s">
        <v>102</v>
      </c>
      <c r="G173" s="195">
        <v>6</v>
      </c>
      <c r="H173" s="196">
        <v>6</v>
      </c>
      <c r="I173" s="197">
        <v>88.98</v>
      </c>
      <c r="J173" s="196">
        <v>71.760000000000005</v>
      </c>
      <c r="K173" s="197">
        <v>37.36</v>
      </c>
      <c r="L173" s="196">
        <v>30.13</v>
      </c>
      <c r="M173" s="196">
        <f t="shared" si="19"/>
        <v>611.34</v>
      </c>
      <c r="N173" s="196">
        <f t="shared" si="20"/>
        <v>611.34</v>
      </c>
      <c r="O173" s="37"/>
      <c r="P173" s="71">
        <v>88.98</v>
      </c>
      <c r="Q173" s="71">
        <v>37.36</v>
      </c>
      <c r="R173" s="71">
        <v>758.04</v>
      </c>
      <c r="S173" s="71">
        <v>758.04</v>
      </c>
      <c r="T173" s="162">
        <f t="shared" si="18"/>
        <v>-146.69999999999993</v>
      </c>
      <c r="U173" s="71">
        <f t="shared" si="21"/>
        <v>430.56</v>
      </c>
      <c r="V173" s="71">
        <f t="shared" si="22"/>
        <v>180.78</v>
      </c>
    </row>
    <row r="174" spans="1:22" x14ac:dyDescent="0.25">
      <c r="A174" s="60" t="s">
        <v>3133</v>
      </c>
      <c r="B174" s="190" t="s">
        <v>359</v>
      </c>
      <c r="C174" s="191" t="s">
        <v>107</v>
      </c>
      <c r="D174" s="192">
        <v>71861</v>
      </c>
      <c r="E174" s="198" t="s">
        <v>360</v>
      </c>
      <c r="F174" s="194" t="s">
        <v>102</v>
      </c>
      <c r="G174" s="195">
        <v>500</v>
      </c>
      <c r="H174" s="196">
        <v>500</v>
      </c>
      <c r="I174" s="197">
        <v>0.12</v>
      </c>
      <c r="J174" s="196">
        <v>0.09</v>
      </c>
      <c r="K174" s="197">
        <v>0.38</v>
      </c>
      <c r="L174" s="196">
        <v>0.3</v>
      </c>
      <c r="M174" s="196">
        <f t="shared" si="19"/>
        <v>195</v>
      </c>
      <c r="N174" s="196">
        <f t="shared" si="20"/>
        <v>195</v>
      </c>
      <c r="O174" s="37"/>
      <c r="P174" s="71">
        <v>0.12</v>
      </c>
      <c r="Q174" s="71">
        <v>0.38</v>
      </c>
      <c r="R174" s="71">
        <v>250</v>
      </c>
      <c r="S174" s="71">
        <v>250</v>
      </c>
      <c r="T174" s="162">
        <f t="shared" si="18"/>
        <v>-55</v>
      </c>
      <c r="U174" s="71">
        <f t="shared" si="21"/>
        <v>45</v>
      </c>
      <c r="V174" s="71">
        <f t="shared" si="22"/>
        <v>150</v>
      </c>
    </row>
    <row r="175" spans="1:22" x14ac:dyDescent="0.25">
      <c r="A175" s="60" t="s">
        <v>3134</v>
      </c>
      <c r="B175" s="190" t="s">
        <v>361</v>
      </c>
      <c r="C175" s="191" t="s">
        <v>107</v>
      </c>
      <c r="D175" s="192">
        <v>70391</v>
      </c>
      <c r="E175" s="198" t="s">
        <v>362</v>
      </c>
      <c r="F175" s="194" t="s">
        <v>102</v>
      </c>
      <c r="G175" s="195">
        <v>500</v>
      </c>
      <c r="H175" s="196">
        <v>500</v>
      </c>
      <c r="I175" s="197">
        <v>0.18</v>
      </c>
      <c r="J175" s="196">
        <v>0.14000000000000001</v>
      </c>
      <c r="K175" s="197">
        <v>0.6</v>
      </c>
      <c r="L175" s="196">
        <v>0.48</v>
      </c>
      <c r="M175" s="196">
        <f t="shared" si="19"/>
        <v>310</v>
      </c>
      <c r="N175" s="196">
        <f t="shared" si="20"/>
        <v>310</v>
      </c>
      <c r="O175" s="37"/>
      <c r="P175" s="71">
        <v>0.18</v>
      </c>
      <c r="Q175" s="71">
        <v>0.6</v>
      </c>
      <c r="R175" s="71">
        <v>390</v>
      </c>
      <c r="S175" s="71">
        <v>390</v>
      </c>
      <c r="T175" s="162">
        <f t="shared" si="18"/>
        <v>-80</v>
      </c>
      <c r="U175" s="71">
        <f t="shared" si="21"/>
        <v>70</v>
      </c>
      <c r="V175" s="71">
        <f t="shared" si="22"/>
        <v>240</v>
      </c>
    </row>
    <row r="176" spans="1:22" x14ac:dyDescent="0.25">
      <c r="A176" s="60" t="s">
        <v>3135</v>
      </c>
      <c r="B176" s="190" t="s">
        <v>363</v>
      </c>
      <c r="C176" s="191" t="s">
        <v>107</v>
      </c>
      <c r="D176" s="192">
        <v>71863</v>
      </c>
      <c r="E176" s="198" t="s">
        <v>364</v>
      </c>
      <c r="F176" s="194" t="s">
        <v>102</v>
      </c>
      <c r="G176" s="195">
        <v>50</v>
      </c>
      <c r="H176" s="196">
        <v>50</v>
      </c>
      <c r="I176" s="197">
        <v>0.56999999999999995</v>
      </c>
      <c r="J176" s="196">
        <v>0.45</v>
      </c>
      <c r="K176" s="197">
        <v>1.06</v>
      </c>
      <c r="L176" s="196">
        <v>0.85</v>
      </c>
      <c r="M176" s="196">
        <f t="shared" ref="M176:M196" si="23">TRUNC(((J176*G176)+(L176*G176)),2)</f>
        <v>65</v>
      </c>
      <c r="N176" s="196">
        <f t="shared" ref="N176:N196" si="24">TRUNC(((J176*H176)+(L176*H176)),2)</f>
        <v>65</v>
      </c>
      <c r="O176" s="37"/>
      <c r="P176" s="71">
        <v>0.56999999999999995</v>
      </c>
      <c r="Q176" s="71">
        <v>1.06</v>
      </c>
      <c r="R176" s="71">
        <v>81.5</v>
      </c>
      <c r="S176" s="71">
        <v>81.5</v>
      </c>
      <c r="T176" s="162">
        <f t="shared" si="18"/>
        <v>-16.5</v>
      </c>
      <c r="U176" s="71">
        <f t="shared" si="21"/>
        <v>22.5</v>
      </c>
      <c r="V176" s="71">
        <f t="shared" si="22"/>
        <v>42.5</v>
      </c>
    </row>
    <row r="177" spans="1:22" x14ac:dyDescent="0.25">
      <c r="A177" s="60" t="s">
        <v>3136</v>
      </c>
      <c r="B177" s="190" t="s">
        <v>365</v>
      </c>
      <c r="C177" s="191" t="s">
        <v>107</v>
      </c>
      <c r="D177" s="192">
        <v>70393</v>
      </c>
      <c r="E177" s="198" t="s">
        <v>366</v>
      </c>
      <c r="F177" s="194" t="s">
        <v>102</v>
      </c>
      <c r="G177" s="195">
        <v>50</v>
      </c>
      <c r="H177" s="196">
        <v>50</v>
      </c>
      <c r="I177" s="197">
        <v>0.45</v>
      </c>
      <c r="J177" s="196">
        <v>0.36</v>
      </c>
      <c r="K177" s="197">
        <v>0.75</v>
      </c>
      <c r="L177" s="196">
        <v>0.6</v>
      </c>
      <c r="M177" s="196">
        <f t="shared" si="23"/>
        <v>48</v>
      </c>
      <c r="N177" s="196">
        <f t="shared" si="24"/>
        <v>48</v>
      </c>
      <c r="O177" s="37"/>
      <c r="P177" s="71">
        <v>0.45</v>
      </c>
      <c r="Q177" s="71">
        <v>0.75</v>
      </c>
      <c r="R177" s="71">
        <v>60</v>
      </c>
      <c r="S177" s="71">
        <v>60</v>
      </c>
      <c r="T177" s="162">
        <f t="shared" si="18"/>
        <v>-12</v>
      </c>
      <c r="U177" s="71">
        <f t="shared" si="21"/>
        <v>18</v>
      </c>
      <c r="V177" s="71">
        <f t="shared" si="22"/>
        <v>30</v>
      </c>
    </row>
    <row r="178" spans="1:22" x14ac:dyDescent="0.25">
      <c r="A178" s="60" t="s">
        <v>3137</v>
      </c>
      <c r="B178" s="190" t="s">
        <v>367</v>
      </c>
      <c r="C178" s="191" t="s">
        <v>107</v>
      </c>
      <c r="D178" s="192">
        <v>72578</v>
      </c>
      <c r="E178" s="198" t="s">
        <v>368</v>
      </c>
      <c r="F178" s="194" t="s">
        <v>102</v>
      </c>
      <c r="G178" s="195">
        <v>30</v>
      </c>
      <c r="H178" s="196">
        <v>30</v>
      </c>
      <c r="I178" s="197">
        <v>7.84</v>
      </c>
      <c r="J178" s="196">
        <v>6.32</v>
      </c>
      <c r="K178" s="197">
        <v>10.84</v>
      </c>
      <c r="L178" s="196">
        <v>8.74</v>
      </c>
      <c r="M178" s="196">
        <f t="shared" si="23"/>
        <v>451.8</v>
      </c>
      <c r="N178" s="196">
        <f t="shared" si="24"/>
        <v>451.8</v>
      </c>
      <c r="O178" s="37"/>
      <c r="P178" s="71">
        <v>7.84</v>
      </c>
      <c r="Q178" s="71">
        <v>10.84</v>
      </c>
      <c r="R178" s="71">
        <v>560.4</v>
      </c>
      <c r="S178" s="71">
        <v>560.4</v>
      </c>
      <c r="T178" s="162">
        <f t="shared" si="18"/>
        <v>-108.59999999999997</v>
      </c>
      <c r="U178" s="71">
        <f t="shared" si="21"/>
        <v>189.6</v>
      </c>
      <c r="V178" s="71">
        <f t="shared" si="22"/>
        <v>262.2</v>
      </c>
    </row>
    <row r="179" spans="1:22" x14ac:dyDescent="0.25">
      <c r="A179" s="60" t="s">
        <v>3138</v>
      </c>
      <c r="B179" s="190" t="s">
        <v>369</v>
      </c>
      <c r="C179" s="191" t="s">
        <v>107</v>
      </c>
      <c r="D179" s="192">
        <v>72585</v>
      </c>
      <c r="E179" s="198" t="s">
        <v>370</v>
      </c>
      <c r="F179" s="194" t="s">
        <v>102</v>
      </c>
      <c r="G179" s="195">
        <v>18</v>
      </c>
      <c r="H179" s="196">
        <v>18</v>
      </c>
      <c r="I179" s="197">
        <v>11.58</v>
      </c>
      <c r="J179" s="196">
        <v>9.33</v>
      </c>
      <c r="K179" s="197">
        <v>10.84</v>
      </c>
      <c r="L179" s="196">
        <v>8.74</v>
      </c>
      <c r="M179" s="196">
        <f t="shared" si="23"/>
        <v>325.26</v>
      </c>
      <c r="N179" s="196">
        <f t="shared" si="24"/>
        <v>325.26</v>
      </c>
      <c r="O179" s="37"/>
      <c r="P179" s="71">
        <v>11.58</v>
      </c>
      <c r="Q179" s="71">
        <v>10.84</v>
      </c>
      <c r="R179" s="71">
        <v>403.56</v>
      </c>
      <c r="S179" s="71">
        <v>403.56</v>
      </c>
      <c r="T179" s="162">
        <f t="shared" si="18"/>
        <v>-78.300000000000011</v>
      </c>
      <c r="U179" s="71">
        <f t="shared" si="21"/>
        <v>167.94</v>
      </c>
      <c r="V179" s="71">
        <f t="shared" si="22"/>
        <v>157.32</v>
      </c>
    </row>
    <row r="180" spans="1:22" ht="24" x14ac:dyDescent="0.3">
      <c r="A180" s="60" t="s">
        <v>3139</v>
      </c>
      <c r="B180" s="190" t="s">
        <v>371</v>
      </c>
      <c r="C180" s="191" t="s">
        <v>131</v>
      </c>
      <c r="D180" s="192">
        <v>92009</v>
      </c>
      <c r="E180" s="193" t="s">
        <v>2912</v>
      </c>
      <c r="F180" s="194" t="s">
        <v>102</v>
      </c>
      <c r="G180" s="195">
        <v>45</v>
      </c>
      <c r="H180" s="196">
        <v>45</v>
      </c>
      <c r="I180" s="197">
        <v>27.72</v>
      </c>
      <c r="J180" s="196">
        <v>22.35</v>
      </c>
      <c r="K180" s="197">
        <v>20.89</v>
      </c>
      <c r="L180" s="196">
        <v>16.84</v>
      </c>
      <c r="M180" s="196">
        <f t="shared" si="23"/>
        <v>1763.55</v>
      </c>
      <c r="N180" s="196">
        <f t="shared" si="24"/>
        <v>1763.55</v>
      </c>
      <c r="O180" s="45"/>
      <c r="P180" s="71">
        <v>27.72</v>
      </c>
      <c r="Q180" s="71">
        <v>20.89</v>
      </c>
      <c r="R180" s="71">
        <v>2187.4499999999998</v>
      </c>
      <c r="S180" s="71">
        <v>2187.4499999999998</v>
      </c>
      <c r="T180" s="162">
        <f t="shared" si="18"/>
        <v>-423.89999999999986</v>
      </c>
      <c r="U180" s="71">
        <f t="shared" si="21"/>
        <v>1005.75</v>
      </c>
      <c r="V180" s="71">
        <f t="shared" si="22"/>
        <v>757.8</v>
      </c>
    </row>
    <row r="181" spans="1:22" ht="24" x14ac:dyDescent="0.3">
      <c r="A181" s="60" t="s">
        <v>3140</v>
      </c>
      <c r="B181" s="190" t="s">
        <v>372</v>
      </c>
      <c r="C181" s="191" t="s">
        <v>131</v>
      </c>
      <c r="D181" s="192">
        <v>91937</v>
      </c>
      <c r="E181" s="198" t="s">
        <v>373</v>
      </c>
      <c r="F181" s="194" t="s">
        <v>102</v>
      </c>
      <c r="G181" s="195">
        <v>59</v>
      </c>
      <c r="H181" s="196">
        <v>59</v>
      </c>
      <c r="I181" s="197">
        <v>5.45</v>
      </c>
      <c r="J181" s="196">
        <v>4.3899999999999997</v>
      </c>
      <c r="K181" s="197">
        <v>8.4700000000000006</v>
      </c>
      <c r="L181" s="196">
        <v>6.83</v>
      </c>
      <c r="M181" s="196">
        <f t="shared" si="23"/>
        <v>661.98</v>
      </c>
      <c r="N181" s="196">
        <f t="shared" si="24"/>
        <v>661.98</v>
      </c>
      <c r="O181" s="45"/>
      <c r="P181" s="71">
        <v>5.45</v>
      </c>
      <c r="Q181" s="71">
        <v>8.4700000000000006</v>
      </c>
      <c r="R181" s="71">
        <v>821.28</v>
      </c>
      <c r="S181" s="71">
        <v>821.28</v>
      </c>
      <c r="T181" s="162">
        <f t="shared" si="18"/>
        <v>-159.29999999999995</v>
      </c>
      <c r="U181" s="71">
        <f t="shared" si="21"/>
        <v>259.01</v>
      </c>
      <c r="V181" s="71">
        <f t="shared" si="22"/>
        <v>402.97</v>
      </c>
    </row>
    <row r="182" spans="1:22" ht="24" x14ac:dyDescent="0.3">
      <c r="A182" s="60" t="s">
        <v>3141</v>
      </c>
      <c r="B182" s="190" t="s">
        <v>374</v>
      </c>
      <c r="C182" s="191" t="s">
        <v>131</v>
      </c>
      <c r="D182" s="192">
        <v>91939</v>
      </c>
      <c r="E182" s="198" t="s">
        <v>375</v>
      </c>
      <c r="F182" s="194" t="s">
        <v>102</v>
      </c>
      <c r="G182" s="195">
        <v>87</v>
      </c>
      <c r="H182" s="196">
        <v>87</v>
      </c>
      <c r="I182" s="197">
        <v>8.6</v>
      </c>
      <c r="J182" s="196">
        <v>6.93</v>
      </c>
      <c r="K182" s="197">
        <v>21.08</v>
      </c>
      <c r="L182" s="196">
        <v>17</v>
      </c>
      <c r="M182" s="196">
        <f t="shared" si="23"/>
        <v>2081.91</v>
      </c>
      <c r="N182" s="196">
        <f t="shared" si="24"/>
        <v>2081.91</v>
      </c>
      <c r="O182" s="45"/>
      <c r="P182" s="71">
        <v>8.6</v>
      </c>
      <c r="Q182" s="71">
        <v>21.08</v>
      </c>
      <c r="R182" s="71">
        <v>2582.16</v>
      </c>
      <c r="S182" s="71">
        <v>2582.16</v>
      </c>
      <c r="T182" s="162">
        <f t="shared" si="18"/>
        <v>-500.25</v>
      </c>
      <c r="U182" s="71">
        <f t="shared" si="21"/>
        <v>602.91</v>
      </c>
      <c r="V182" s="71">
        <f t="shared" si="22"/>
        <v>1479</v>
      </c>
    </row>
    <row r="183" spans="1:22" ht="24" x14ac:dyDescent="0.3">
      <c r="A183" s="60" t="s">
        <v>3142</v>
      </c>
      <c r="B183" s="190" t="s">
        <v>376</v>
      </c>
      <c r="C183" s="191" t="s">
        <v>131</v>
      </c>
      <c r="D183" s="192">
        <v>91936</v>
      </c>
      <c r="E183" s="193" t="s">
        <v>2913</v>
      </c>
      <c r="F183" s="194" t="s">
        <v>102</v>
      </c>
      <c r="G183" s="195">
        <v>6</v>
      </c>
      <c r="H183" s="196">
        <v>6</v>
      </c>
      <c r="I183" s="197">
        <v>6.71</v>
      </c>
      <c r="J183" s="196">
        <v>5.41</v>
      </c>
      <c r="K183" s="197">
        <v>8.4600000000000009</v>
      </c>
      <c r="L183" s="196">
        <v>6.82</v>
      </c>
      <c r="M183" s="196">
        <f t="shared" si="23"/>
        <v>73.38</v>
      </c>
      <c r="N183" s="196">
        <f t="shared" si="24"/>
        <v>73.38</v>
      </c>
      <c r="O183" s="45"/>
      <c r="P183" s="71">
        <v>6.71</v>
      </c>
      <c r="Q183" s="71">
        <v>8.4600000000000009</v>
      </c>
      <c r="R183" s="71">
        <v>91.02</v>
      </c>
      <c r="S183" s="71">
        <v>91.02</v>
      </c>
      <c r="T183" s="162">
        <f t="shared" si="18"/>
        <v>-17.64</v>
      </c>
      <c r="U183" s="71">
        <f t="shared" si="21"/>
        <v>32.46</v>
      </c>
      <c r="V183" s="71">
        <f t="shared" si="22"/>
        <v>40.92</v>
      </c>
    </row>
    <row r="184" spans="1:22" x14ac:dyDescent="0.25">
      <c r="A184" s="60" t="s">
        <v>3143</v>
      </c>
      <c r="B184" s="190" t="s">
        <v>377</v>
      </c>
      <c r="C184" s="191" t="s">
        <v>107</v>
      </c>
      <c r="D184" s="192">
        <v>71440</v>
      </c>
      <c r="E184" s="198" t="s">
        <v>378</v>
      </c>
      <c r="F184" s="194" t="s">
        <v>102</v>
      </c>
      <c r="G184" s="195">
        <v>8</v>
      </c>
      <c r="H184" s="196">
        <v>8</v>
      </c>
      <c r="I184" s="197">
        <v>7.71</v>
      </c>
      <c r="J184" s="196">
        <v>6.21</v>
      </c>
      <c r="K184" s="197">
        <v>7.84</v>
      </c>
      <c r="L184" s="196">
        <v>6.32</v>
      </c>
      <c r="M184" s="196">
        <f t="shared" si="23"/>
        <v>100.24</v>
      </c>
      <c r="N184" s="196">
        <f t="shared" si="24"/>
        <v>100.24</v>
      </c>
      <c r="O184" s="37"/>
      <c r="P184" s="71">
        <v>7.71</v>
      </c>
      <c r="Q184" s="71">
        <v>7.84</v>
      </c>
      <c r="R184" s="71">
        <v>124.4</v>
      </c>
      <c r="S184" s="71">
        <v>124.4</v>
      </c>
      <c r="T184" s="162">
        <f t="shared" si="18"/>
        <v>-24.160000000000011</v>
      </c>
      <c r="U184" s="71">
        <f t="shared" si="21"/>
        <v>49.68</v>
      </c>
      <c r="V184" s="71">
        <f t="shared" si="22"/>
        <v>50.56</v>
      </c>
    </row>
    <row r="185" spans="1:22" x14ac:dyDescent="0.25">
      <c r="A185" s="60" t="s">
        <v>3144</v>
      </c>
      <c r="B185" s="190" t="s">
        <v>379</v>
      </c>
      <c r="C185" s="191" t="s">
        <v>107</v>
      </c>
      <c r="D185" s="192">
        <v>71431</v>
      </c>
      <c r="E185" s="198" t="s">
        <v>380</v>
      </c>
      <c r="F185" s="194" t="s">
        <v>102</v>
      </c>
      <c r="G185" s="195">
        <v>2</v>
      </c>
      <c r="H185" s="196">
        <v>2</v>
      </c>
      <c r="I185" s="197">
        <v>10.69</v>
      </c>
      <c r="J185" s="196">
        <v>8.6199999999999992</v>
      </c>
      <c r="K185" s="197">
        <v>10.84</v>
      </c>
      <c r="L185" s="196">
        <v>8.74</v>
      </c>
      <c r="M185" s="196">
        <f t="shared" si="23"/>
        <v>34.72</v>
      </c>
      <c r="N185" s="196">
        <f t="shared" si="24"/>
        <v>34.72</v>
      </c>
      <c r="O185" s="37"/>
      <c r="P185" s="71">
        <v>10.69</v>
      </c>
      <c r="Q185" s="71">
        <v>10.84</v>
      </c>
      <c r="R185" s="71">
        <v>43.06</v>
      </c>
      <c r="S185" s="71">
        <v>43.06</v>
      </c>
      <c r="T185" s="162">
        <f t="shared" si="18"/>
        <v>-8.3400000000000034</v>
      </c>
      <c r="U185" s="71">
        <f t="shared" si="21"/>
        <v>17.239999999999998</v>
      </c>
      <c r="V185" s="71">
        <f t="shared" si="22"/>
        <v>17.48</v>
      </c>
    </row>
    <row r="186" spans="1:22" x14ac:dyDescent="0.25">
      <c r="A186" s="60" t="s">
        <v>3145</v>
      </c>
      <c r="B186" s="190" t="s">
        <v>381</v>
      </c>
      <c r="C186" s="191" t="s">
        <v>107</v>
      </c>
      <c r="D186" s="192">
        <v>71441</v>
      </c>
      <c r="E186" s="198" t="s">
        <v>382</v>
      </c>
      <c r="F186" s="194" t="s">
        <v>102</v>
      </c>
      <c r="G186" s="195">
        <v>5</v>
      </c>
      <c r="H186" s="196">
        <v>5</v>
      </c>
      <c r="I186" s="197">
        <v>11.05</v>
      </c>
      <c r="J186" s="196">
        <v>8.91</v>
      </c>
      <c r="K186" s="197">
        <v>13.82</v>
      </c>
      <c r="L186" s="196">
        <v>11.14</v>
      </c>
      <c r="M186" s="196">
        <f t="shared" si="23"/>
        <v>100.25</v>
      </c>
      <c r="N186" s="196">
        <f t="shared" si="24"/>
        <v>100.25</v>
      </c>
      <c r="O186" s="37"/>
      <c r="P186" s="71">
        <v>11.05</v>
      </c>
      <c r="Q186" s="71">
        <v>13.82</v>
      </c>
      <c r="R186" s="71">
        <v>124.35</v>
      </c>
      <c r="S186" s="71">
        <v>124.35</v>
      </c>
      <c r="T186" s="162">
        <f t="shared" si="18"/>
        <v>-24.099999999999994</v>
      </c>
      <c r="U186" s="71">
        <f t="shared" si="21"/>
        <v>44.55</v>
      </c>
      <c r="V186" s="71">
        <f t="shared" si="22"/>
        <v>55.7</v>
      </c>
    </row>
    <row r="187" spans="1:22" x14ac:dyDescent="0.25">
      <c r="A187" s="60" t="s">
        <v>3146</v>
      </c>
      <c r="B187" s="190" t="s">
        <v>383</v>
      </c>
      <c r="C187" s="191" t="s">
        <v>107</v>
      </c>
      <c r="D187" s="192">
        <v>71442</v>
      </c>
      <c r="E187" s="198" t="s">
        <v>384</v>
      </c>
      <c r="F187" s="194" t="s">
        <v>102</v>
      </c>
      <c r="G187" s="195">
        <v>4</v>
      </c>
      <c r="H187" s="196">
        <v>4</v>
      </c>
      <c r="I187" s="197">
        <v>16.5</v>
      </c>
      <c r="J187" s="196">
        <v>13.3</v>
      </c>
      <c r="K187" s="197">
        <v>19.8</v>
      </c>
      <c r="L187" s="196">
        <v>15.96</v>
      </c>
      <c r="M187" s="196">
        <f t="shared" si="23"/>
        <v>117.04</v>
      </c>
      <c r="N187" s="196">
        <f t="shared" si="24"/>
        <v>117.04</v>
      </c>
      <c r="O187" s="37"/>
      <c r="P187" s="71">
        <v>16.5</v>
      </c>
      <c r="Q187" s="71">
        <v>19.8</v>
      </c>
      <c r="R187" s="71">
        <v>145.19999999999999</v>
      </c>
      <c r="S187" s="71">
        <v>145.19999999999999</v>
      </c>
      <c r="T187" s="162">
        <f t="shared" si="18"/>
        <v>-28.159999999999982</v>
      </c>
      <c r="U187" s="71">
        <f t="shared" si="21"/>
        <v>53.2</v>
      </c>
      <c r="V187" s="71">
        <f t="shared" si="22"/>
        <v>63.84</v>
      </c>
    </row>
    <row r="188" spans="1:22" ht="24" x14ac:dyDescent="0.3">
      <c r="A188" s="60" t="s">
        <v>3147</v>
      </c>
      <c r="B188" s="190" t="s">
        <v>385</v>
      </c>
      <c r="C188" s="191" t="s">
        <v>127</v>
      </c>
      <c r="D188" s="199" t="s">
        <v>386</v>
      </c>
      <c r="E188" s="193" t="s">
        <v>2914</v>
      </c>
      <c r="F188" s="194" t="s">
        <v>102</v>
      </c>
      <c r="G188" s="195">
        <v>63</v>
      </c>
      <c r="H188" s="196">
        <v>63</v>
      </c>
      <c r="I188" s="197">
        <v>91.28</v>
      </c>
      <c r="J188" s="196">
        <v>73.61</v>
      </c>
      <c r="K188" s="197">
        <v>14.44</v>
      </c>
      <c r="L188" s="196">
        <v>11.64</v>
      </c>
      <c r="M188" s="196">
        <f t="shared" si="23"/>
        <v>5370.75</v>
      </c>
      <c r="N188" s="196">
        <f t="shared" si="24"/>
        <v>5370.75</v>
      </c>
      <c r="O188" s="45"/>
      <c r="P188" s="71">
        <v>91.28</v>
      </c>
      <c r="Q188" s="71">
        <v>14.44</v>
      </c>
      <c r="R188" s="71">
        <v>6660.36</v>
      </c>
      <c r="S188" s="71">
        <v>6660.36</v>
      </c>
      <c r="T188" s="162">
        <f t="shared" si="18"/>
        <v>-1289.6099999999997</v>
      </c>
      <c r="U188" s="71">
        <f t="shared" si="21"/>
        <v>4637.43</v>
      </c>
      <c r="V188" s="71">
        <f t="shared" si="22"/>
        <v>733.32</v>
      </c>
    </row>
    <row r="189" spans="1:22" x14ac:dyDescent="0.3">
      <c r="A189" s="60" t="s">
        <v>3148</v>
      </c>
      <c r="B189" s="190" t="s">
        <v>387</v>
      </c>
      <c r="C189" s="191" t="s">
        <v>131</v>
      </c>
      <c r="D189" s="192">
        <v>100903</v>
      </c>
      <c r="E189" s="198" t="s">
        <v>388</v>
      </c>
      <c r="F189" s="194" t="s">
        <v>102</v>
      </c>
      <c r="G189" s="195">
        <v>126</v>
      </c>
      <c r="H189" s="196">
        <v>126</v>
      </c>
      <c r="I189" s="197">
        <v>19.95</v>
      </c>
      <c r="J189" s="196">
        <v>16.079999999999998</v>
      </c>
      <c r="K189" s="197">
        <v>7.25</v>
      </c>
      <c r="L189" s="196">
        <v>5.84</v>
      </c>
      <c r="M189" s="196">
        <f t="shared" si="23"/>
        <v>2761.92</v>
      </c>
      <c r="N189" s="196">
        <f t="shared" si="24"/>
        <v>2761.92</v>
      </c>
      <c r="O189" s="45"/>
      <c r="P189" s="71">
        <v>19.95</v>
      </c>
      <c r="Q189" s="71">
        <v>7.25</v>
      </c>
      <c r="R189" s="71">
        <v>3427.2</v>
      </c>
      <c r="S189" s="71">
        <v>3427.2</v>
      </c>
      <c r="T189" s="162">
        <f t="shared" si="18"/>
        <v>-665.27999999999975</v>
      </c>
      <c r="U189" s="71">
        <f t="shared" si="21"/>
        <v>2026.08</v>
      </c>
      <c r="V189" s="71">
        <f t="shared" si="22"/>
        <v>735.84</v>
      </c>
    </row>
    <row r="190" spans="1:22" x14ac:dyDescent="0.25">
      <c r="A190" s="60" t="s">
        <v>3149</v>
      </c>
      <c r="B190" s="190" t="s">
        <v>389</v>
      </c>
      <c r="C190" s="191" t="s">
        <v>127</v>
      </c>
      <c r="D190" s="199" t="s">
        <v>390</v>
      </c>
      <c r="E190" s="198" t="s">
        <v>391</v>
      </c>
      <c r="F190" s="194" t="s">
        <v>102</v>
      </c>
      <c r="G190" s="195">
        <v>14</v>
      </c>
      <c r="H190" s="196">
        <v>14</v>
      </c>
      <c r="I190" s="197">
        <v>41.07</v>
      </c>
      <c r="J190" s="196">
        <v>33.119999999999997</v>
      </c>
      <c r="K190" s="197">
        <v>11.9</v>
      </c>
      <c r="L190" s="196">
        <v>9.59</v>
      </c>
      <c r="M190" s="196">
        <f t="shared" si="23"/>
        <v>597.94000000000005</v>
      </c>
      <c r="N190" s="196">
        <f t="shared" si="24"/>
        <v>597.94000000000005</v>
      </c>
      <c r="O190" s="37"/>
      <c r="P190" s="71">
        <v>41.07</v>
      </c>
      <c r="Q190" s="71">
        <v>11.9</v>
      </c>
      <c r="R190" s="71">
        <v>741.58</v>
      </c>
      <c r="S190" s="71">
        <v>741.58</v>
      </c>
      <c r="T190" s="162">
        <f t="shared" si="18"/>
        <v>-143.63999999999999</v>
      </c>
      <c r="U190" s="71">
        <f t="shared" si="21"/>
        <v>463.68</v>
      </c>
      <c r="V190" s="71">
        <f t="shared" si="22"/>
        <v>134.26</v>
      </c>
    </row>
    <row r="191" spans="1:22" ht="24" x14ac:dyDescent="0.3">
      <c r="A191" s="60" t="s">
        <v>3150</v>
      </c>
      <c r="B191" s="190" t="s">
        <v>392</v>
      </c>
      <c r="C191" s="191" t="s">
        <v>131</v>
      </c>
      <c r="D191" s="192">
        <v>103782</v>
      </c>
      <c r="E191" s="198" t="s">
        <v>393</v>
      </c>
      <c r="F191" s="194" t="s">
        <v>102</v>
      </c>
      <c r="G191" s="195">
        <v>2</v>
      </c>
      <c r="H191" s="196">
        <v>2</v>
      </c>
      <c r="I191" s="197">
        <v>20.53</v>
      </c>
      <c r="J191" s="196">
        <v>16.55</v>
      </c>
      <c r="K191" s="197">
        <v>14.07</v>
      </c>
      <c r="L191" s="196">
        <v>11.34</v>
      </c>
      <c r="M191" s="196">
        <f t="shared" si="23"/>
        <v>55.78</v>
      </c>
      <c r="N191" s="196">
        <f t="shared" si="24"/>
        <v>55.78</v>
      </c>
      <c r="O191" s="45"/>
      <c r="P191" s="71">
        <v>20.53</v>
      </c>
      <c r="Q191" s="71">
        <v>14.07</v>
      </c>
      <c r="R191" s="71">
        <v>69.2</v>
      </c>
      <c r="S191" s="71">
        <v>69.2</v>
      </c>
      <c r="T191" s="162">
        <f t="shared" si="18"/>
        <v>-13.420000000000002</v>
      </c>
      <c r="U191" s="71">
        <f t="shared" si="21"/>
        <v>33.1</v>
      </c>
      <c r="V191" s="71">
        <f t="shared" si="22"/>
        <v>22.68</v>
      </c>
    </row>
    <row r="192" spans="1:22" x14ac:dyDescent="0.25">
      <c r="A192" s="60" t="s">
        <v>3151</v>
      </c>
      <c r="B192" s="190" t="s">
        <v>394</v>
      </c>
      <c r="C192" s="191" t="s">
        <v>107</v>
      </c>
      <c r="D192" s="192">
        <v>70647</v>
      </c>
      <c r="E192" s="198" t="s">
        <v>395</v>
      </c>
      <c r="F192" s="194" t="s">
        <v>102</v>
      </c>
      <c r="G192" s="195">
        <v>1</v>
      </c>
      <c r="H192" s="196">
        <v>1</v>
      </c>
      <c r="I192" s="197">
        <v>57.92</v>
      </c>
      <c r="J192" s="196">
        <v>46.71</v>
      </c>
      <c r="K192" s="197">
        <v>56.04</v>
      </c>
      <c r="L192" s="196">
        <v>45.19</v>
      </c>
      <c r="M192" s="196">
        <f t="shared" si="23"/>
        <v>91.9</v>
      </c>
      <c r="N192" s="196">
        <f t="shared" si="24"/>
        <v>91.9</v>
      </c>
      <c r="O192" s="37"/>
      <c r="P192" s="71">
        <v>57.92</v>
      </c>
      <c r="Q192" s="71">
        <v>56.04</v>
      </c>
      <c r="R192" s="71">
        <v>113.96</v>
      </c>
      <c r="S192" s="71">
        <v>113.96</v>
      </c>
      <c r="T192" s="162">
        <f t="shared" si="18"/>
        <v>-22.059999999999988</v>
      </c>
      <c r="U192" s="71">
        <f t="shared" si="21"/>
        <v>46.71</v>
      </c>
      <c r="V192" s="71">
        <f t="shared" si="22"/>
        <v>45.19</v>
      </c>
    </row>
    <row r="193" spans="1:22" x14ac:dyDescent="0.3">
      <c r="A193" s="60" t="s">
        <v>3152</v>
      </c>
      <c r="B193" s="190" t="s">
        <v>396</v>
      </c>
      <c r="C193" s="191" t="s">
        <v>107</v>
      </c>
      <c r="D193" s="192">
        <v>70710</v>
      </c>
      <c r="E193" s="198" t="s">
        <v>397</v>
      </c>
      <c r="F193" s="194" t="s">
        <v>102</v>
      </c>
      <c r="G193" s="195">
        <v>6</v>
      </c>
      <c r="H193" s="196">
        <v>6</v>
      </c>
      <c r="I193" s="197">
        <v>72.58</v>
      </c>
      <c r="J193" s="196">
        <v>58.53</v>
      </c>
      <c r="K193" s="197">
        <v>78.11</v>
      </c>
      <c r="L193" s="196">
        <v>62.99</v>
      </c>
      <c r="M193" s="196">
        <f t="shared" si="23"/>
        <v>729.12</v>
      </c>
      <c r="N193" s="196">
        <f t="shared" si="24"/>
        <v>729.12</v>
      </c>
      <c r="O193" s="45"/>
      <c r="P193" s="71">
        <v>72.58</v>
      </c>
      <c r="Q193" s="71">
        <v>78.11</v>
      </c>
      <c r="R193" s="71">
        <v>904.14</v>
      </c>
      <c r="S193" s="71">
        <v>904.14</v>
      </c>
      <c r="T193" s="162">
        <f t="shared" si="18"/>
        <v>-175.01999999999998</v>
      </c>
      <c r="U193" s="71">
        <f t="shared" si="21"/>
        <v>351.18</v>
      </c>
      <c r="V193" s="71">
        <f t="shared" si="22"/>
        <v>377.94</v>
      </c>
    </row>
    <row r="194" spans="1:22" x14ac:dyDescent="0.25">
      <c r="A194" s="60" t="s">
        <v>3153</v>
      </c>
      <c r="B194" s="190" t="s">
        <v>398</v>
      </c>
      <c r="C194" s="191" t="s">
        <v>107</v>
      </c>
      <c r="D194" s="192">
        <v>70633</v>
      </c>
      <c r="E194" s="198" t="s">
        <v>399</v>
      </c>
      <c r="F194" s="194" t="s">
        <v>125</v>
      </c>
      <c r="G194" s="195">
        <v>0.72</v>
      </c>
      <c r="H194" s="196">
        <v>0.72</v>
      </c>
      <c r="I194" s="197">
        <v>0</v>
      </c>
      <c r="J194" s="196">
        <v>0</v>
      </c>
      <c r="K194" s="197">
        <v>45.21</v>
      </c>
      <c r="L194" s="196">
        <v>36.46</v>
      </c>
      <c r="M194" s="196">
        <f t="shared" si="23"/>
        <v>26.25</v>
      </c>
      <c r="N194" s="196">
        <f t="shared" si="24"/>
        <v>26.25</v>
      </c>
      <c r="O194" s="37"/>
      <c r="P194" s="71">
        <v>0</v>
      </c>
      <c r="Q194" s="71">
        <v>45.21</v>
      </c>
      <c r="R194" s="71">
        <v>32.549999999999997</v>
      </c>
      <c r="S194" s="71">
        <v>32.549999999999997</v>
      </c>
      <c r="T194" s="162">
        <f t="shared" si="18"/>
        <v>-6.2999999999999972</v>
      </c>
      <c r="U194" s="71">
        <f t="shared" si="21"/>
        <v>0</v>
      </c>
      <c r="V194" s="71">
        <f t="shared" si="22"/>
        <v>26.25</v>
      </c>
    </row>
    <row r="195" spans="1:22" x14ac:dyDescent="0.25">
      <c r="A195" s="60" t="s">
        <v>3154</v>
      </c>
      <c r="B195" s="190" t="s">
        <v>400</v>
      </c>
      <c r="C195" s="191" t="s">
        <v>107</v>
      </c>
      <c r="D195" s="192">
        <v>70924</v>
      </c>
      <c r="E195" s="198" t="s">
        <v>401</v>
      </c>
      <c r="F195" s="194" t="s">
        <v>102</v>
      </c>
      <c r="G195" s="195">
        <v>8</v>
      </c>
      <c r="H195" s="196">
        <v>8</v>
      </c>
      <c r="I195" s="197">
        <v>6.06</v>
      </c>
      <c r="J195" s="196">
        <v>4.88</v>
      </c>
      <c r="K195" s="197">
        <v>12.7</v>
      </c>
      <c r="L195" s="196">
        <v>10.24</v>
      </c>
      <c r="M195" s="196">
        <f t="shared" si="23"/>
        <v>120.96</v>
      </c>
      <c r="N195" s="196">
        <f t="shared" si="24"/>
        <v>120.96</v>
      </c>
      <c r="O195" s="37"/>
      <c r="P195" s="71">
        <v>6.06</v>
      </c>
      <c r="Q195" s="71">
        <v>12.7</v>
      </c>
      <c r="R195" s="71">
        <v>150.08000000000001</v>
      </c>
      <c r="S195" s="71">
        <v>150.08000000000001</v>
      </c>
      <c r="T195" s="162">
        <f t="shared" si="18"/>
        <v>-29.120000000000019</v>
      </c>
      <c r="U195" s="71">
        <f t="shared" si="21"/>
        <v>39.04</v>
      </c>
      <c r="V195" s="71">
        <f t="shared" si="22"/>
        <v>81.92</v>
      </c>
    </row>
    <row r="196" spans="1:22" x14ac:dyDescent="0.25">
      <c r="A196" s="60" t="s">
        <v>3155</v>
      </c>
      <c r="B196" s="190" t="s">
        <v>402</v>
      </c>
      <c r="C196" s="191" t="s">
        <v>107</v>
      </c>
      <c r="D196" s="192">
        <v>72385</v>
      </c>
      <c r="E196" s="198" t="s">
        <v>403</v>
      </c>
      <c r="F196" s="194" t="s">
        <v>102</v>
      </c>
      <c r="G196" s="195">
        <v>8</v>
      </c>
      <c r="H196" s="196">
        <v>8</v>
      </c>
      <c r="I196" s="197">
        <v>3.53</v>
      </c>
      <c r="J196" s="196">
        <v>2.84</v>
      </c>
      <c r="K196" s="197">
        <v>1.1200000000000001</v>
      </c>
      <c r="L196" s="196">
        <v>0.9</v>
      </c>
      <c r="M196" s="196">
        <f t="shared" si="23"/>
        <v>29.92</v>
      </c>
      <c r="N196" s="196">
        <f t="shared" si="24"/>
        <v>29.92</v>
      </c>
      <c r="O196" s="37"/>
      <c r="P196" s="71">
        <v>3.53</v>
      </c>
      <c r="Q196" s="71">
        <v>1.1200000000000001</v>
      </c>
      <c r="R196" s="71">
        <v>37.200000000000003</v>
      </c>
      <c r="S196" s="71">
        <v>37.200000000000003</v>
      </c>
      <c r="T196" s="162">
        <f t="shared" si="18"/>
        <v>-7.2800000000000011</v>
      </c>
      <c r="U196" s="71">
        <f t="shared" si="21"/>
        <v>22.72</v>
      </c>
      <c r="V196" s="71">
        <f t="shared" si="22"/>
        <v>7.2</v>
      </c>
    </row>
    <row r="197" spans="1:22" x14ac:dyDescent="0.25">
      <c r="A197" s="60" t="s">
        <v>3156</v>
      </c>
      <c r="B197" s="184" t="s">
        <v>404</v>
      </c>
      <c r="C197" s="187"/>
      <c r="D197" s="187"/>
      <c r="E197" s="186" t="s">
        <v>405</v>
      </c>
      <c r="F197" s="187"/>
      <c r="G197" s="188"/>
      <c r="H197" s="188"/>
      <c r="I197" s="177"/>
      <c r="J197" s="188"/>
      <c r="K197" s="177"/>
      <c r="L197" s="188"/>
      <c r="M197" s="189">
        <f>SUM(M198:M245)</f>
        <v>53792.789999999994</v>
      </c>
      <c r="N197" s="189">
        <f>SUM(N198:N245)</f>
        <v>53792.789999999994</v>
      </c>
      <c r="O197" s="37"/>
      <c r="P197" s="69"/>
      <c r="Q197" s="69"/>
      <c r="R197" s="70">
        <v>66705.13</v>
      </c>
      <c r="S197" s="70">
        <v>66705.13</v>
      </c>
      <c r="T197" s="162">
        <f t="shared" si="18"/>
        <v>-12912.340000000011</v>
      </c>
      <c r="U197" s="71">
        <f t="shared" si="21"/>
        <v>0</v>
      </c>
      <c r="V197" s="71">
        <f t="shared" si="22"/>
        <v>0</v>
      </c>
    </row>
    <row r="198" spans="1:22" x14ac:dyDescent="0.25">
      <c r="A198" s="60" t="s">
        <v>3157</v>
      </c>
      <c r="B198" s="190" t="s">
        <v>406</v>
      </c>
      <c r="C198" s="191" t="s">
        <v>107</v>
      </c>
      <c r="D198" s="192">
        <v>70356</v>
      </c>
      <c r="E198" s="198" t="s">
        <v>407</v>
      </c>
      <c r="F198" s="194" t="s">
        <v>102</v>
      </c>
      <c r="G198" s="195">
        <v>17</v>
      </c>
      <c r="H198" s="196">
        <v>17</v>
      </c>
      <c r="I198" s="197">
        <v>2.0299999999999998</v>
      </c>
      <c r="J198" s="196">
        <v>1.63</v>
      </c>
      <c r="K198" s="197">
        <v>4.49</v>
      </c>
      <c r="L198" s="196">
        <v>3.62</v>
      </c>
      <c r="M198" s="196">
        <f t="shared" ref="M198:M245" si="25">TRUNC(((J198*G198)+(L198*G198)),2)</f>
        <v>89.25</v>
      </c>
      <c r="N198" s="196">
        <f t="shared" ref="N198:N245" si="26">TRUNC(((J198*H198)+(L198*H198)),2)</f>
        <v>89.25</v>
      </c>
      <c r="O198" s="37"/>
      <c r="P198" s="71">
        <v>2.0299999999999998</v>
      </c>
      <c r="Q198" s="71">
        <v>4.49</v>
      </c>
      <c r="R198" s="71">
        <v>110.84</v>
      </c>
      <c r="S198" s="71">
        <v>110.84</v>
      </c>
      <c r="T198" s="162">
        <f t="shared" si="18"/>
        <v>-21.590000000000003</v>
      </c>
      <c r="U198" s="71">
        <f t="shared" si="21"/>
        <v>27.71</v>
      </c>
      <c r="V198" s="71">
        <f t="shared" si="22"/>
        <v>61.54</v>
      </c>
    </row>
    <row r="199" spans="1:22" x14ac:dyDescent="0.25">
      <c r="A199" s="60" t="s">
        <v>3158</v>
      </c>
      <c r="B199" s="190" t="s">
        <v>408</v>
      </c>
      <c r="C199" s="191" t="s">
        <v>107</v>
      </c>
      <c r="D199" s="192">
        <v>70514</v>
      </c>
      <c r="E199" s="198" t="s">
        <v>409</v>
      </c>
      <c r="F199" s="194" t="s">
        <v>143</v>
      </c>
      <c r="G199" s="195">
        <v>308</v>
      </c>
      <c r="H199" s="196">
        <v>308</v>
      </c>
      <c r="I199" s="197">
        <v>56.06</v>
      </c>
      <c r="J199" s="196">
        <v>45.21</v>
      </c>
      <c r="K199" s="197">
        <v>6.35</v>
      </c>
      <c r="L199" s="196">
        <v>5.12</v>
      </c>
      <c r="M199" s="196">
        <f t="shared" si="25"/>
        <v>15501.64</v>
      </c>
      <c r="N199" s="196">
        <f t="shared" si="26"/>
        <v>15501.64</v>
      </c>
      <c r="O199" s="37"/>
      <c r="P199" s="71">
        <v>56.06</v>
      </c>
      <c r="Q199" s="71">
        <v>6.35</v>
      </c>
      <c r="R199" s="71">
        <v>19222.28</v>
      </c>
      <c r="S199" s="71">
        <v>19222.28</v>
      </c>
      <c r="T199" s="162">
        <f t="shared" si="18"/>
        <v>-3720.6399999999994</v>
      </c>
      <c r="U199" s="71">
        <f t="shared" si="21"/>
        <v>13924.68</v>
      </c>
      <c r="V199" s="71">
        <f t="shared" si="22"/>
        <v>1576.96</v>
      </c>
    </row>
    <row r="200" spans="1:22" x14ac:dyDescent="0.25">
      <c r="A200" s="60" t="s">
        <v>3159</v>
      </c>
      <c r="B200" s="190" t="s">
        <v>410</v>
      </c>
      <c r="C200" s="191" t="s">
        <v>107</v>
      </c>
      <c r="D200" s="192">
        <v>70542</v>
      </c>
      <c r="E200" s="198" t="s">
        <v>411</v>
      </c>
      <c r="F200" s="194" t="s">
        <v>143</v>
      </c>
      <c r="G200" s="195">
        <v>6</v>
      </c>
      <c r="H200" s="196">
        <v>6</v>
      </c>
      <c r="I200" s="197">
        <v>22.72</v>
      </c>
      <c r="J200" s="196">
        <v>18.32</v>
      </c>
      <c r="K200" s="197">
        <v>3.18</v>
      </c>
      <c r="L200" s="196">
        <v>2.56</v>
      </c>
      <c r="M200" s="196">
        <f t="shared" si="25"/>
        <v>125.28</v>
      </c>
      <c r="N200" s="196">
        <f t="shared" si="26"/>
        <v>125.28</v>
      </c>
      <c r="O200" s="37"/>
      <c r="P200" s="71">
        <v>22.72</v>
      </c>
      <c r="Q200" s="71">
        <v>3.18</v>
      </c>
      <c r="R200" s="71">
        <v>155.4</v>
      </c>
      <c r="S200" s="71">
        <v>155.4</v>
      </c>
      <c r="T200" s="162">
        <f t="shared" si="18"/>
        <v>-30.120000000000005</v>
      </c>
      <c r="U200" s="71">
        <f t="shared" si="21"/>
        <v>109.92</v>
      </c>
      <c r="V200" s="71">
        <f t="shared" si="22"/>
        <v>15.36</v>
      </c>
    </row>
    <row r="201" spans="1:22" x14ac:dyDescent="0.25">
      <c r="A201" s="60" t="s">
        <v>3160</v>
      </c>
      <c r="B201" s="190" t="s">
        <v>412</v>
      </c>
      <c r="C201" s="191" t="s">
        <v>107</v>
      </c>
      <c r="D201" s="192">
        <v>70543</v>
      </c>
      <c r="E201" s="198" t="s">
        <v>413</v>
      </c>
      <c r="F201" s="194" t="s">
        <v>143</v>
      </c>
      <c r="G201" s="195">
        <v>3</v>
      </c>
      <c r="H201" s="196">
        <v>3</v>
      </c>
      <c r="I201" s="197">
        <v>32.93</v>
      </c>
      <c r="J201" s="196">
        <v>26.55</v>
      </c>
      <c r="K201" s="197">
        <v>5.98</v>
      </c>
      <c r="L201" s="196">
        <v>4.82</v>
      </c>
      <c r="M201" s="196">
        <f t="shared" si="25"/>
        <v>94.11</v>
      </c>
      <c r="N201" s="196">
        <f t="shared" si="26"/>
        <v>94.11</v>
      </c>
      <c r="O201" s="37"/>
      <c r="P201" s="71">
        <v>32.93</v>
      </c>
      <c r="Q201" s="71">
        <v>5.98</v>
      </c>
      <c r="R201" s="71">
        <v>116.73</v>
      </c>
      <c r="S201" s="71">
        <v>116.73</v>
      </c>
      <c r="T201" s="162">
        <f t="shared" si="18"/>
        <v>-22.620000000000005</v>
      </c>
      <c r="U201" s="71">
        <f t="shared" si="21"/>
        <v>79.650000000000006</v>
      </c>
      <c r="V201" s="71">
        <f t="shared" si="22"/>
        <v>14.46</v>
      </c>
    </row>
    <row r="202" spans="1:22" x14ac:dyDescent="0.25">
      <c r="A202" s="60" t="s">
        <v>3161</v>
      </c>
      <c r="B202" s="190" t="s">
        <v>414</v>
      </c>
      <c r="C202" s="191" t="s">
        <v>127</v>
      </c>
      <c r="D202" s="199" t="s">
        <v>415</v>
      </c>
      <c r="E202" s="198" t="s">
        <v>416</v>
      </c>
      <c r="F202" s="194" t="s">
        <v>102</v>
      </c>
      <c r="G202" s="195">
        <v>3</v>
      </c>
      <c r="H202" s="196">
        <v>3</v>
      </c>
      <c r="I202" s="197">
        <v>18.149999999999999</v>
      </c>
      <c r="J202" s="196">
        <v>14.63</v>
      </c>
      <c r="K202" s="197">
        <v>1.24</v>
      </c>
      <c r="L202" s="196">
        <v>1</v>
      </c>
      <c r="M202" s="196">
        <f t="shared" si="25"/>
        <v>46.89</v>
      </c>
      <c r="N202" s="196">
        <f t="shared" si="26"/>
        <v>46.89</v>
      </c>
      <c r="O202" s="37"/>
      <c r="P202" s="71">
        <v>18.149999999999999</v>
      </c>
      <c r="Q202" s="71">
        <v>1.24</v>
      </c>
      <c r="R202" s="71">
        <v>58.17</v>
      </c>
      <c r="S202" s="71">
        <v>58.17</v>
      </c>
      <c r="T202" s="162">
        <f t="shared" si="18"/>
        <v>-11.280000000000001</v>
      </c>
      <c r="U202" s="71">
        <f t="shared" si="21"/>
        <v>43.89</v>
      </c>
      <c r="V202" s="71">
        <f t="shared" si="22"/>
        <v>3</v>
      </c>
    </row>
    <row r="203" spans="1:22" x14ac:dyDescent="0.25">
      <c r="A203" s="60" t="s">
        <v>3162</v>
      </c>
      <c r="B203" s="190" t="s">
        <v>417</v>
      </c>
      <c r="C203" s="191" t="s">
        <v>127</v>
      </c>
      <c r="D203" s="199" t="s">
        <v>418</v>
      </c>
      <c r="E203" s="198" t="s">
        <v>419</v>
      </c>
      <c r="F203" s="194" t="s">
        <v>102</v>
      </c>
      <c r="G203" s="195">
        <v>3</v>
      </c>
      <c r="H203" s="196">
        <v>3</v>
      </c>
      <c r="I203" s="197">
        <v>17</v>
      </c>
      <c r="J203" s="196">
        <v>13.71</v>
      </c>
      <c r="K203" s="197">
        <v>1.24</v>
      </c>
      <c r="L203" s="196">
        <v>1</v>
      </c>
      <c r="M203" s="196">
        <f t="shared" si="25"/>
        <v>44.13</v>
      </c>
      <c r="N203" s="196">
        <f t="shared" si="26"/>
        <v>44.13</v>
      </c>
      <c r="O203" s="37"/>
      <c r="P203" s="71">
        <v>17</v>
      </c>
      <c r="Q203" s="71">
        <v>1.24</v>
      </c>
      <c r="R203" s="71">
        <v>54.72</v>
      </c>
      <c r="S203" s="71">
        <v>54.72</v>
      </c>
      <c r="T203" s="162">
        <f t="shared" si="18"/>
        <v>-10.589999999999996</v>
      </c>
      <c r="U203" s="71">
        <f t="shared" si="21"/>
        <v>41.13</v>
      </c>
      <c r="V203" s="71">
        <f t="shared" si="22"/>
        <v>3</v>
      </c>
    </row>
    <row r="204" spans="1:22" x14ac:dyDescent="0.25">
      <c r="A204" s="60" t="s">
        <v>3163</v>
      </c>
      <c r="B204" s="190" t="s">
        <v>420</v>
      </c>
      <c r="C204" s="191" t="s">
        <v>107</v>
      </c>
      <c r="D204" s="192">
        <v>200101</v>
      </c>
      <c r="E204" s="198" t="s">
        <v>421</v>
      </c>
      <c r="F204" s="194" t="s">
        <v>108</v>
      </c>
      <c r="G204" s="195">
        <v>40</v>
      </c>
      <c r="H204" s="196">
        <v>40</v>
      </c>
      <c r="I204" s="197">
        <v>2.35</v>
      </c>
      <c r="J204" s="196">
        <v>1.89</v>
      </c>
      <c r="K204" s="197">
        <v>3.46</v>
      </c>
      <c r="L204" s="196">
        <v>2.79</v>
      </c>
      <c r="M204" s="196">
        <f t="shared" si="25"/>
        <v>187.2</v>
      </c>
      <c r="N204" s="196">
        <f t="shared" si="26"/>
        <v>187.2</v>
      </c>
      <c r="O204" s="37"/>
      <c r="P204" s="71">
        <v>2.35</v>
      </c>
      <c r="Q204" s="71">
        <v>3.46</v>
      </c>
      <c r="R204" s="71">
        <v>232.4</v>
      </c>
      <c r="S204" s="71">
        <v>232.4</v>
      </c>
      <c r="T204" s="162">
        <f t="shared" si="18"/>
        <v>-45.200000000000017</v>
      </c>
      <c r="U204" s="71">
        <f t="shared" si="21"/>
        <v>75.599999999999994</v>
      </c>
      <c r="V204" s="71">
        <f t="shared" si="22"/>
        <v>111.6</v>
      </c>
    </row>
    <row r="205" spans="1:22" x14ac:dyDescent="0.25">
      <c r="A205" s="60" t="s">
        <v>3164</v>
      </c>
      <c r="B205" s="190" t="s">
        <v>422</v>
      </c>
      <c r="C205" s="191" t="s">
        <v>107</v>
      </c>
      <c r="D205" s="192">
        <v>70791</v>
      </c>
      <c r="E205" s="198" t="s">
        <v>423</v>
      </c>
      <c r="F205" s="194" t="s">
        <v>102</v>
      </c>
      <c r="G205" s="195">
        <v>3</v>
      </c>
      <c r="H205" s="196">
        <v>3</v>
      </c>
      <c r="I205" s="197">
        <v>441.01</v>
      </c>
      <c r="J205" s="196">
        <v>355.67</v>
      </c>
      <c r="K205" s="197">
        <v>56.04</v>
      </c>
      <c r="L205" s="196">
        <v>45.19</v>
      </c>
      <c r="M205" s="196">
        <f t="shared" si="25"/>
        <v>1202.58</v>
      </c>
      <c r="N205" s="196">
        <f t="shared" si="26"/>
        <v>1202.58</v>
      </c>
      <c r="O205" s="37"/>
      <c r="P205" s="71">
        <v>441.01</v>
      </c>
      <c r="Q205" s="71">
        <v>56.04</v>
      </c>
      <c r="R205" s="71">
        <v>1491.15</v>
      </c>
      <c r="S205" s="71">
        <v>1491.15</v>
      </c>
      <c r="T205" s="162">
        <f t="shared" ref="T205:T268" si="27">N205-S205</f>
        <v>-288.57000000000016</v>
      </c>
      <c r="U205" s="71">
        <f t="shared" si="21"/>
        <v>1067.01</v>
      </c>
      <c r="V205" s="71">
        <f t="shared" si="22"/>
        <v>135.57</v>
      </c>
    </row>
    <row r="206" spans="1:22" x14ac:dyDescent="0.25">
      <c r="A206" s="60" t="s">
        <v>3165</v>
      </c>
      <c r="B206" s="190" t="s">
        <v>424</v>
      </c>
      <c r="C206" s="191" t="s">
        <v>107</v>
      </c>
      <c r="D206" s="192">
        <v>70922</v>
      </c>
      <c r="E206" s="198" t="s">
        <v>425</v>
      </c>
      <c r="F206" s="194" t="s">
        <v>102</v>
      </c>
      <c r="G206" s="195">
        <v>1</v>
      </c>
      <c r="H206" s="196">
        <v>1</v>
      </c>
      <c r="I206" s="197">
        <v>55.02</v>
      </c>
      <c r="J206" s="196">
        <v>44.37</v>
      </c>
      <c r="K206" s="197">
        <v>7.47</v>
      </c>
      <c r="L206" s="196">
        <v>6.02</v>
      </c>
      <c r="M206" s="196">
        <f t="shared" si="25"/>
        <v>50.39</v>
      </c>
      <c r="N206" s="196">
        <f t="shared" si="26"/>
        <v>50.39</v>
      </c>
      <c r="O206" s="37"/>
      <c r="P206" s="71">
        <v>55.02</v>
      </c>
      <c r="Q206" s="71">
        <v>7.47</v>
      </c>
      <c r="R206" s="71">
        <v>62.49</v>
      </c>
      <c r="S206" s="71">
        <v>62.49</v>
      </c>
      <c r="T206" s="162">
        <f t="shared" si="27"/>
        <v>-12.100000000000001</v>
      </c>
      <c r="U206" s="71">
        <f t="shared" si="21"/>
        <v>44.37</v>
      </c>
      <c r="V206" s="71">
        <f t="shared" si="22"/>
        <v>6.02</v>
      </c>
    </row>
    <row r="207" spans="1:22" x14ac:dyDescent="0.3">
      <c r="A207" s="60" t="s">
        <v>3166</v>
      </c>
      <c r="B207" s="190" t="s">
        <v>426</v>
      </c>
      <c r="C207" s="191" t="s">
        <v>127</v>
      </c>
      <c r="D207" s="199" t="s">
        <v>427</v>
      </c>
      <c r="E207" s="198" t="s">
        <v>428</v>
      </c>
      <c r="F207" s="194" t="s">
        <v>102</v>
      </c>
      <c r="G207" s="195">
        <v>2</v>
      </c>
      <c r="H207" s="196">
        <v>2</v>
      </c>
      <c r="I207" s="197">
        <v>27.96</v>
      </c>
      <c r="J207" s="196">
        <v>22.54</v>
      </c>
      <c r="K207" s="197">
        <v>7.47</v>
      </c>
      <c r="L207" s="196">
        <v>6.02</v>
      </c>
      <c r="M207" s="196">
        <f t="shared" si="25"/>
        <v>57.12</v>
      </c>
      <c r="N207" s="196">
        <f t="shared" si="26"/>
        <v>57.12</v>
      </c>
      <c r="O207" s="45"/>
      <c r="P207" s="71">
        <v>27.96</v>
      </c>
      <c r="Q207" s="71">
        <v>7.47</v>
      </c>
      <c r="R207" s="71">
        <v>70.86</v>
      </c>
      <c r="S207" s="71">
        <v>70.86</v>
      </c>
      <c r="T207" s="162">
        <f t="shared" si="27"/>
        <v>-13.740000000000002</v>
      </c>
      <c r="U207" s="71">
        <f t="shared" si="21"/>
        <v>45.08</v>
      </c>
      <c r="V207" s="71">
        <f t="shared" si="22"/>
        <v>12.04</v>
      </c>
    </row>
    <row r="208" spans="1:22" x14ac:dyDescent="0.25">
      <c r="A208" s="60" t="s">
        <v>3167</v>
      </c>
      <c r="B208" s="190" t="s">
        <v>429</v>
      </c>
      <c r="C208" s="191" t="s">
        <v>127</v>
      </c>
      <c r="D208" s="199" t="s">
        <v>430</v>
      </c>
      <c r="E208" s="198" t="s">
        <v>431</v>
      </c>
      <c r="F208" s="194" t="s">
        <v>102</v>
      </c>
      <c r="G208" s="195">
        <v>1</v>
      </c>
      <c r="H208" s="196">
        <v>1</v>
      </c>
      <c r="I208" s="197">
        <v>13.22</v>
      </c>
      <c r="J208" s="196">
        <v>10.66</v>
      </c>
      <c r="K208" s="197">
        <v>7.47</v>
      </c>
      <c r="L208" s="196">
        <v>6.02</v>
      </c>
      <c r="M208" s="196">
        <f t="shared" si="25"/>
        <v>16.68</v>
      </c>
      <c r="N208" s="196">
        <f t="shared" si="26"/>
        <v>16.68</v>
      </c>
      <c r="O208" s="37"/>
      <c r="P208" s="71">
        <v>13.22</v>
      </c>
      <c r="Q208" s="71">
        <v>7.47</v>
      </c>
      <c r="R208" s="71">
        <v>20.69</v>
      </c>
      <c r="S208" s="71">
        <v>20.69</v>
      </c>
      <c r="T208" s="162">
        <f t="shared" si="27"/>
        <v>-4.0100000000000016</v>
      </c>
      <c r="U208" s="71">
        <f t="shared" ref="U208:U271" si="28">TRUNC(J208*H208,2)</f>
        <v>10.66</v>
      </c>
      <c r="V208" s="71">
        <f t="shared" ref="V208:V271" si="29">TRUNC(L208*H208,2)</f>
        <v>6.02</v>
      </c>
    </row>
    <row r="209" spans="1:22" x14ac:dyDescent="0.25">
      <c r="A209" s="60" t="s">
        <v>3168</v>
      </c>
      <c r="B209" s="190" t="s">
        <v>432</v>
      </c>
      <c r="C209" s="191" t="s">
        <v>107</v>
      </c>
      <c r="D209" s="192">
        <v>71016</v>
      </c>
      <c r="E209" s="198" t="s">
        <v>433</v>
      </c>
      <c r="F209" s="194" t="s">
        <v>102</v>
      </c>
      <c r="G209" s="195">
        <v>16</v>
      </c>
      <c r="H209" s="196">
        <v>16</v>
      </c>
      <c r="I209" s="197">
        <v>6.72</v>
      </c>
      <c r="J209" s="196">
        <v>5.41</v>
      </c>
      <c r="K209" s="197">
        <v>14.94</v>
      </c>
      <c r="L209" s="196">
        <v>12.04</v>
      </c>
      <c r="M209" s="196">
        <f t="shared" si="25"/>
        <v>279.2</v>
      </c>
      <c r="N209" s="196">
        <f t="shared" si="26"/>
        <v>279.2</v>
      </c>
      <c r="O209" s="37"/>
      <c r="P209" s="71">
        <v>6.72</v>
      </c>
      <c r="Q209" s="71">
        <v>14.94</v>
      </c>
      <c r="R209" s="71">
        <v>346.56</v>
      </c>
      <c r="S209" s="71">
        <v>346.56</v>
      </c>
      <c r="T209" s="162">
        <f t="shared" si="27"/>
        <v>-67.360000000000014</v>
      </c>
      <c r="U209" s="71">
        <f t="shared" si="28"/>
        <v>86.56</v>
      </c>
      <c r="V209" s="71">
        <f t="shared" si="29"/>
        <v>192.64</v>
      </c>
    </row>
    <row r="210" spans="1:22" ht="24" x14ac:dyDescent="0.3">
      <c r="A210" s="60" t="s">
        <v>3169</v>
      </c>
      <c r="B210" s="190" t="s">
        <v>434</v>
      </c>
      <c r="C210" s="191" t="s">
        <v>131</v>
      </c>
      <c r="D210" s="192">
        <v>96977</v>
      </c>
      <c r="E210" s="198" t="s">
        <v>435</v>
      </c>
      <c r="F210" s="194" t="s">
        <v>143</v>
      </c>
      <c r="G210" s="195">
        <v>30</v>
      </c>
      <c r="H210" s="196">
        <v>30</v>
      </c>
      <c r="I210" s="197">
        <v>56.22</v>
      </c>
      <c r="J210" s="196">
        <v>45.34</v>
      </c>
      <c r="K210" s="197">
        <v>1.25</v>
      </c>
      <c r="L210" s="196">
        <v>1</v>
      </c>
      <c r="M210" s="196">
        <f t="shared" si="25"/>
        <v>1390.2</v>
      </c>
      <c r="N210" s="196">
        <f t="shared" si="26"/>
        <v>1390.2</v>
      </c>
      <c r="O210" s="45"/>
      <c r="P210" s="71">
        <v>56.22</v>
      </c>
      <c r="Q210" s="71">
        <v>1.25</v>
      </c>
      <c r="R210" s="71">
        <v>1724.1</v>
      </c>
      <c r="S210" s="71">
        <v>1724.1</v>
      </c>
      <c r="T210" s="162">
        <f t="shared" si="27"/>
        <v>-333.89999999999986</v>
      </c>
      <c r="U210" s="71">
        <f t="shared" si="28"/>
        <v>1360.2</v>
      </c>
      <c r="V210" s="71">
        <f t="shared" si="29"/>
        <v>30</v>
      </c>
    </row>
    <row r="211" spans="1:22" ht="24" x14ac:dyDescent="0.3">
      <c r="A211" s="60" t="s">
        <v>3170</v>
      </c>
      <c r="B211" s="190" t="s">
        <v>437</v>
      </c>
      <c r="C211" s="191" t="s">
        <v>131</v>
      </c>
      <c r="D211" s="192">
        <v>96974</v>
      </c>
      <c r="E211" s="193" t="s">
        <v>2915</v>
      </c>
      <c r="F211" s="194" t="s">
        <v>143</v>
      </c>
      <c r="G211" s="195">
        <v>15</v>
      </c>
      <c r="H211" s="196">
        <v>15</v>
      </c>
      <c r="I211" s="197">
        <v>63.25</v>
      </c>
      <c r="J211" s="196">
        <v>51.01</v>
      </c>
      <c r="K211" s="197">
        <v>18.329999999999998</v>
      </c>
      <c r="L211" s="196">
        <v>14.78</v>
      </c>
      <c r="M211" s="196">
        <f t="shared" si="25"/>
        <v>986.85</v>
      </c>
      <c r="N211" s="196">
        <f t="shared" si="26"/>
        <v>986.85</v>
      </c>
      <c r="O211" s="45"/>
      <c r="P211" s="71">
        <v>63.25</v>
      </c>
      <c r="Q211" s="71">
        <v>18.329999999999998</v>
      </c>
      <c r="R211" s="71">
        <v>1223.7</v>
      </c>
      <c r="S211" s="71">
        <v>1223.7</v>
      </c>
      <c r="T211" s="162">
        <f t="shared" si="27"/>
        <v>-236.85000000000002</v>
      </c>
      <c r="U211" s="71">
        <f t="shared" si="28"/>
        <v>765.15</v>
      </c>
      <c r="V211" s="71">
        <f t="shared" si="29"/>
        <v>221.7</v>
      </c>
    </row>
    <row r="212" spans="1:22" x14ac:dyDescent="0.25">
      <c r="A212" s="60" t="s">
        <v>3171</v>
      </c>
      <c r="B212" s="190" t="s">
        <v>438</v>
      </c>
      <c r="C212" s="191" t="s">
        <v>127</v>
      </c>
      <c r="D212" s="199" t="s">
        <v>439</v>
      </c>
      <c r="E212" s="198" t="s">
        <v>440</v>
      </c>
      <c r="F212" s="194" t="s">
        <v>102</v>
      </c>
      <c r="G212" s="195">
        <v>4</v>
      </c>
      <c r="H212" s="196">
        <v>4</v>
      </c>
      <c r="I212" s="197">
        <v>283.77999999999997</v>
      </c>
      <c r="J212" s="196">
        <v>228.86</v>
      </c>
      <c r="K212" s="197">
        <v>17.190000000000001</v>
      </c>
      <c r="L212" s="196">
        <v>13.86</v>
      </c>
      <c r="M212" s="196">
        <f t="shared" si="25"/>
        <v>970.88</v>
      </c>
      <c r="N212" s="196">
        <f t="shared" si="26"/>
        <v>970.88</v>
      </c>
      <c r="O212" s="37"/>
      <c r="P212" s="71">
        <v>283.77999999999997</v>
      </c>
      <c r="Q212" s="71">
        <v>17.190000000000001</v>
      </c>
      <c r="R212" s="71">
        <v>1203.8800000000001</v>
      </c>
      <c r="S212" s="71">
        <v>1203.8800000000001</v>
      </c>
      <c r="T212" s="162">
        <f t="shared" si="27"/>
        <v>-233.00000000000011</v>
      </c>
      <c r="U212" s="71">
        <f t="shared" si="28"/>
        <v>915.44</v>
      </c>
      <c r="V212" s="71">
        <f t="shared" si="29"/>
        <v>55.44</v>
      </c>
    </row>
    <row r="213" spans="1:22" ht="24" x14ac:dyDescent="0.3">
      <c r="A213" s="60" t="s">
        <v>3172</v>
      </c>
      <c r="B213" s="190" t="s">
        <v>441</v>
      </c>
      <c r="C213" s="191" t="s">
        <v>131</v>
      </c>
      <c r="D213" s="192">
        <v>91893</v>
      </c>
      <c r="E213" s="198" t="s">
        <v>353</v>
      </c>
      <c r="F213" s="194" t="s">
        <v>102</v>
      </c>
      <c r="G213" s="195">
        <v>1</v>
      </c>
      <c r="H213" s="196">
        <v>1</v>
      </c>
      <c r="I213" s="197">
        <v>5.62</v>
      </c>
      <c r="J213" s="196">
        <v>4.53</v>
      </c>
      <c r="K213" s="197">
        <v>9.15</v>
      </c>
      <c r="L213" s="196">
        <v>7.37</v>
      </c>
      <c r="M213" s="196">
        <f t="shared" si="25"/>
        <v>11.9</v>
      </c>
      <c r="N213" s="196">
        <f t="shared" si="26"/>
        <v>11.9</v>
      </c>
      <c r="O213" s="45"/>
      <c r="P213" s="71">
        <v>5.62</v>
      </c>
      <c r="Q213" s="71">
        <v>9.15</v>
      </c>
      <c r="R213" s="71">
        <v>14.77</v>
      </c>
      <c r="S213" s="71">
        <v>14.77</v>
      </c>
      <c r="T213" s="162">
        <f t="shared" si="27"/>
        <v>-2.8699999999999992</v>
      </c>
      <c r="U213" s="71">
        <f t="shared" si="28"/>
        <v>4.53</v>
      </c>
      <c r="V213" s="71">
        <f t="shared" si="29"/>
        <v>7.37</v>
      </c>
    </row>
    <row r="214" spans="1:22" ht="24" x14ac:dyDescent="0.3">
      <c r="A214" s="60" t="s">
        <v>3173</v>
      </c>
      <c r="B214" s="190" t="s">
        <v>442</v>
      </c>
      <c r="C214" s="191" t="s">
        <v>107</v>
      </c>
      <c r="D214" s="192">
        <v>20118</v>
      </c>
      <c r="E214" s="198" t="s">
        <v>137</v>
      </c>
      <c r="F214" s="194" t="s">
        <v>125</v>
      </c>
      <c r="G214" s="195">
        <v>1.2</v>
      </c>
      <c r="H214" s="196">
        <v>1.2</v>
      </c>
      <c r="I214" s="197">
        <v>0</v>
      </c>
      <c r="J214" s="196">
        <v>0</v>
      </c>
      <c r="K214" s="197">
        <v>38.93</v>
      </c>
      <c r="L214" s="196">
        <v>31.39</v>
      </c>
      <c r="M214" s="196">
        <f t="shared" si="25"/>
        <v>37.659999999999997</v>
      </c>
      <c r="N214" s="196">
        <f t="shared" si="26"/>
        <v>37.659999999999997</v>
      </c>
      <c r="O214" s="45"/>
      <c r="P214" s="71">
        <v>0</v>
      </c>
      <c r="Q214" s="71">
        <v>38.93</v>
      </c>
      <c r="R214" s="71">
        <v>46.71</v>
      </c>
      <c r="S214" s="71">
        <v>46.71</v>
      </c>
      <c r="T214" s="162">
        <f t="shared" si="27"/>
        <v>-9.0500000000000043</v>
      </c>
      <c r="U214" s="71">
        <f t="shared" si="28"/>
        <v>0</v>
      </c>
      <c r="V214" s="71">
        <f t="shared" si="29"/>
        <v>37.659999999999997</v>
      </c>
    </row>
    <row r="215" spans="1:22" x14ac:dyDescent="0.25">
      <c r="A215" s="60" t="s">
        <v>3174</v>
      </c>
      <c r="B215" s="190" t="s">
        <v>443</v>
      </c>
      <c r="C215" s="191" t="s">
        <v>107</v>
      </c>
      <c r="D215" s="192">
        <v>71216</v>
      </c>
      <c r="E215" s="198" t="s">
        <v>444</v>
      </c>
      <c r="F215" s="194" t="s">
        <v>143</v>
      </c>
      <c r="G215" s="195">
        <v>15</v>
      </c>
      <c r="H215" s="196">
        <v>15</v>
      </c>
      <c r="I215" s="197">
        <v>76.28</v>
      </c>
      <c r="J215" s="196">
        <v>61.51</v>
      </c>
      <c r="K215" s="197">
        <v>52.3</v>
      </c>
      <c r="L215" s="196">
        <v>42.17</v>
      </c>
      <c r="M215" s="196">
        <f t="shared" si="25"/>
        <v>1555.2</v>
      </c>
      <c r="N215" s="196">
        <f t="shared" si="26"/>
        <v>1555.2</v>
      </c>
      <c r="O215" s="37"/>
      <c r="P215" s="71">
        <v>76.28</v>
      </c>
      <c r="Q215" s="71">
        <v>52.3</v>
      </c>
      <c r="R215" s="71">
        <v>1928.7</v>
      </c>
      <c r="S215" s="71">
        <v>1928.7</v>
      </c>
      <c r="T215" s="162">
        <f t="shared" si="27"/>
        <v>-373.5</v>
      </c>
      <c r="U215" s="71">
        <f t="shared" si="28"/>
        <v>922.65</v>
      </c>
      <c r="V215" s="71">
        <f t="shared" si="29"/>
        <v>632.54999999999995</v>
      </c>
    </row>
    <row r="216" spans="1:22" ht="24" x14ac:dyDescent="0.3">
      <c r="A216" s="60" t="s">
        <v>3175</v>
      </c>
      <c r="B216" s="190" t="s">
        <v>445</v>
      </c>
      <c r="C216" s="191" t="s">
        <v>131</v>
      </c>
      <c r="D216" s="192">
        <v>97668</v>
      </c>
      <c r="E216" s="198" t="s">
        <v>446</v>
      </c>
      <c r="F216" s="194" t="s">
        <v>143</v>
      </c>
      <c r="G216" s="195">
        <v>10</v>
      </c>
      <c r="H216" s="196">
        <v>10</v>
      </c>
      <c r="I216" s="197">
        <v>7.52</v>
      </c>
      <c r="J216" s="196">
        <v>6.06</v>
      </c>
      <c r="K216" s="197">
        <v>3.59</v>
      </c>
      <c r="L216" s="196">
        <v>2.89</v>
      </c>
      <c r="M216" s="196">
        <f t="shared" si="25"/>
        <v>89.5</v>
      </c>
      <c r="N216" s="196">
        <f t="shared" si="26"/>
        <v>89.5</v>
      </c>
      <c r="O216" s="45"/>
      <c r="P216" s="71">
        <v>7.52</v>
      </c>
      <c r="Q216" s="71">
        <v>3.59</v>
      </c>
      <c r="R216" s="71">
        <v>111.1</v>
      </c>
      <c r="S216" s="71">
        <v>111.1</v>
      </c>
      <c r="T216" s="162">
        <f t="shared" si="27"/>
        <v>-21.599999999999994</v>
      </c>
      <c r="U216" s="71">
        <f t="shared" si="28"/>
        <v>60.6</v>
      </c>
      <c r="V216" s="71">
        <f t="shared" si="29"/>
        <v>28.9</v>
      </c>
    </row>
    <row r="217" spans="1:22" x14ac:dyDescent="0.25">
      <c r="A217" s="60" t="s">
        <v>3176</v>
      </c>
      <c r="B217" s="190" t="s">
        <v>447</v>
      </c>
      <c r="C217" s="191" t="s">
        <v>107</v>
      </c>
      <c r="D217" s="192">
        <v>71202</v>
      </c>
      <c r="E217" s="198" t="s">
        <v>448</v>
      </c>
      <c r="F217" s="194" t="s">
        <v>143</v>
      </c>
      <c r="G217" s="195">
        <v>67</v>
      </c>
      <c r="H217" s="196">
        <v>67</v>
      </c>
      <c r="I217" s="197">
        <v>8.0500000000000007</v>
      </c>
      <c r="J217" s="196">
        <v>6.49</v>
      </c>
      <c r="K217" s="197">
        <v>7.47</v>
      </c>
      <c r="L217" s="196">
        <v>6.02</v>
      </c>
      <c r="M217" s="196">
        <f t="shared" si="25"/>
        <v>838.17</v>
      </c>
      <c r="N217" s="196">
        <f t="shared" si="26"/>
        <v>838.17</v>
      </c>
      <c r="O217" s="37"/>
      <c r="P217" s="71">
        <v>8.0500000000000007</v>
      </c>
      <c r="Q217" s="71">
        <v>7.47</v>
      </c>
      <c r="R217" s="71">
        <v>1039.8399999999999</v>
      </c>
      <c r="S217" s="71">
        <v>1039.8399999999999</v>
      </c>
      <c r="T217" s="162">
        <f t="shared" si="27"/>
        <v>-201.66999999999996</v>
      </c>
      <c r="U217" s="71">
        <f t="shared" si="28"/>
        <v>434.83</v>
      </c>
      <c r="V217" s="71">
        <f t="shared" si="29"/>
        <v>403.34</v>
      </c>
    </row>
    <row r="218" spans="1:22" x14ac:dyDescent="0.25">
      <c r="A218" s="60" t="s">
        <v>3177</v>
      </c>
      <c r="B218" s="190" t="s">
        <v>449</v>
      </c>
      <c r="C218" s="191" t="s">
        <v>107</v>
      </c>
      <c r="D218" s="192">
        <v>71268</v>
      </c>
      <c r="E218" s="198" t="s">
        <v>450</v>
      </c>
      <c r="F218" s="194" t="s">
        <v>102</v>
      </c>
      <c r="G218" s="195">
        <v>3</v>
      </c>
      <c r="H218" s="196">
        <v>3</v>
      </c>
      <c r="I218" s="197">
        <v>12.25</v>
      </c>
      <c r="J218" s="196">
        <v>9.8699999999999992</v>
      </c>
      <c r="K218" s="197">
        <v>9.35</v>
      </c>
      <c r="L218" s="196">
        <v>7.54</v>
      </c>
      <c r="M218" s="196">
        <f t="shared" si="25"/>
        <v>52.23</v>
      </c>
      <c r="N218" s="196">
        <f t="shared" si="26"/>
        <v>52.23</v>
      </c>
      <c r="O218" s="37"/>
      <c r="P218" s="71">
        <v>12.25</v>
      </c>
      <c r="Q218" s="71">
        <v>9.35</v>
      </c>
      <c r="R218" s="71">
        <v>64.8</v>
      </c>
      <c r="S218" s="71">
        <v>64.8</v>
      </c>
      <c r="T218" s="162">
        <f t="shared" si="27"/>
        <v>-12.57</v>
      </c>
      <c r="U218" s="71">
        <f t="shared" si="28"/>
        <v>29.61</v>
      </c>
      <c r="V218" s="71">
        <f t="shared" si="29"/>
        <v>22.62</v>
      </c>
    </row>
    <row r="219" spans="1:22" x14ac:dyDescent="0.25">
      <c r="A219" s="60" t="s">
        <v>3178</v>
      </c>
      <c r="B219" s="190" t="s">
        <v>451</v>
      </c>
      <c r="C219" s="191" t="s">
        <v>107</v>
      </c>
      <c r="D219" s="192">
        <v>40101</v>
      </c>
      <c r="E219" s="198" t="s">
        <v>163</v>
      </c>
      <c r="F219" s="194" t="s">
        <v>125</v>
      </c>
      <c r="G219" s="195">
        <v>4.5999999999999996</v>
      </c>
      <c r="H219" s="196">
        <v>4.5999999999999996</v>
      </c>
      <c r="I219" s="197">
        <v>0</v>
      </c>
      <c r="J219" s="196">
        <v>0</v>
      </c>
      <c r="K219" s="197">
        <v>34.229999999999997</v>
      </c>
      <c r="L219" s="196">
        <v>27.6</v>
      </c>
      <c r="M219" s="196">
        <f t="shared" si="25"/>
        <v>126.96</v>
      </c>
      <c r="N219" s="196">
        <f t="shared" si="26"/>
        <v>126.96</v>
      </c>
      <c r="O219" s="37"/>
      <c r="P219" s="71">
        <v>0</v>
      </c>
      <c r="Q219" s="71">
        <v>34.229999999999997</v>
      </c>
      <c r="R219" s="71">
        <v>157.44999999999999</v>
      </c>
      <c r="S219" s="71">
        <v>157.44999999999999</v>
      </c>
      <c r="T219" s="162">
        <f t="shared" si="27"/>
        <v>-30.489999999999995</v>
      </c>
      <c r="U219" s="71">
        <f t="shared" si="28"/>
        <v>0</v>
      </c>
      <c r="V219" s="71">
        <f t="shared" si="29"/>
        <v>126.96</v>
      </c>
    </row>
    <row r="220" spans="1:22" x14ac:dyDescent="0.3">
      <c r="A220" s="60" t="s">
        <v>3179</v>
      </c>
      <c r="B220" s="190" t="s">
        <v>452</v>
      </c>
      <c r="C220" s="191" t="s">
        <v>127</v>
      </c>
      <c r="D220" s="199" t="s">
        <v>453</v>
      </c>
      <c r="E220" s="198" t="s">
        <v>454</v>
      </c>
      <c r="F220" s="194" t="s">
        <v>143</v>
      </c>
      <c r="G220" s="195">
        <v>4</v>
      </c>
      <c r="H220" s="196">
        <v>4</v>
      </c>
      <c r="I220" s="197">
        <v>4.3099999999999996</v>
      </c>
      <c r="J220" s="196">
        <v>3.47</v>
      </c>
      <c r="K220" s="197">
        <v>7.47</v>
      </c>
      <c r="L220" s="196">
        <v>6.02</v>
      </c>
      <c r="M220" s="196">
        <f t="shared" si="25"/>
        <v>37.96</v>
      </c>
      <c r="N220" s="196">
        <f t="shared" si="26"/>
        <v>37.96</v>
      </c>
      <c r="O220" s="45"/>
      <c r="P220" s="71">
        <v>4.3099999999999996</v>
      </c>
      <c r="Q220" s="71">
        <v>7.47</v>
      </c>
      <c r="R220" s="71">
        <v>47.12</v>
      </c>
      <c r="S220" s="71">
        <v>47.12</v>
      </c>
      <c r="T220" s="162">
        <f t="shared" si="27"/>
        <v>-9.1599999999999966</v>
      </c>
      <c r="U220" s="71">
        <f t="shared" si="28"/>
        <v>13.88</v>
      </c>
      <c r="V220" s="71">
        <f t="shared" si="29"/>
        <v>24.08</v>
      </c>
    </row>
    <row r="221" spans="1:22" x14ac:dyDescent="0.25">
      <c r="A221" s="60" t="s">
        <v>3180</v>
      </c>
      <c r="B221" s="190" t="s">
        <v>455</v>
      </c>
      <c r="C221" s="191" t="s">
        <v>107</v>
      </c>
      <c r="D221" s="192">
        <v>71365</v>
      </c>
      <c r="E221" s="198" t="s">
        <v>456</v>
      </c>
      <c r="F221" s="194" t="s">
        <v>102</v>
      </c>
      <c r="G221" s="195">
        <v>3</v>
      </c>
      <c r="H221" s="196">
        <v>3</v>
      </c>
      <c r="I221" s="197">
        <v>37.82</v>
      </c>
      <c r="J221" s="196">
        <v>30.5</v>
      </c>
      <c r="K221" s="197">
        <v>14.94</v>
      </c>
      <c r="L221" s="196">
        <v>12.04</v>
      </c>
      <c r="M221" s="196">
        <f t="shared" si="25"/>
        <v>127.62</v>
      </c>
      <c r="N221" s="196">
        <f t="shared" si="26"/>
        <v>127.62</v>
      </c>
      <c r="O221" s="37"/>
      <c r="P221" s="71">
        <v>37.82</v>
      </c>
      <c r="Q221" s="71">
        <v>14.94</v>
      </c>
      <c r="R221" s="71">
        <v>158.28</v>
      </c>
      <c r="S221" s="71">
        <v>158.28</v>
      </c>
      <c r="T221" s="162">
        <f t="shared" si="27"/>
        <v>-30.659999999999997</v>
      </c>
      <c r="U221" s="71">
        <f t="shared" si="28"/>
        <v>91.5</v>
      </c>
      <c r="V221" s="71">
        <f t="shared" si="29"/>
        <v>36.119999999999997</v>
      </c>
    </row>
    <row r="222" spans="1:22" x14ac:dyDescent="0.3">
      <c r="A222" s="60" t="s">
        <v>3181</v>
      </c>
      <c r="B222" s="190" t="s">
        <v>457</v>
      </c>
      <c r="C222" s="191" t="s">
        <v>131</v>
      </c>
      <c r="D222" s="192">
        <v>96985</v>
      </c>
      <c r="E222" s="198" t="s">
        <v>458</v>
      </c>
      <c r="F222" s="194" t="s">
        <v>102</v>
      </c>
      <c r="G222" s="195">
        <v>8</v>
      </c>
      <c r="H222" s="196">
        <v>8</v>
      </c>
      <c r="I222" s="197">
        <v>76.89</v>
      </c>
      <c r="J222" s="196">
        <v>62.01</v>
      </c>
      <c r="K222" s="197">
        <v>9.61</v>
      </c>
      <c r="L222" s="196">
        <v>7.75</v>
      </c>
      <c r="M222" s="196">
        <f t="shared" si="25"/>
        <v>558.08000000000004</v>
      </c>
      <c r="N222" s="196">
        <f t="shared" si="26"/>
        <v>558.08000000000004</v>
      </c>
      <c r="O222" s="45"/>
      <c r="P222" s="71">
        <v>76.89</v>
      </c>
      <c r="Q222" s="71">
        <v>9.61</v>
      </c>
      <c r="R222" s="71">
        <v>692</v>
      </c>
      <c r="S222" s="71">
        <v>692</v>
      </c>
      <c r="T222" s="162">
        <f t="shared" si="27"/>
        <v>-133.91999999999996</v>
      </c>
      <c r="U222" s="71">
        <f t="shared" si="28"/>
        <v>496.08</v>
      </c>
      <c r="V222" s="71">
        <f t="shared" si="29"/>
        <v>62</v>
      </c>
    </row>
    <row r="223" spans="1:22" x14ac:dyDescent="0.3">
      <c r="A223" s="60" t="s">
        <v>3182</v>
      </c>
      <c r="B223" s="190" t="s">
        <v>459</v>
      </c>
      <c r="C223" s="191" t="s">
        <v>127</v>
      </c>
      <c r="D223" s="199" t="s">
        <v>460</v>
      </c>
      <c r="E223" s="198" t="s">
        <v>461</v>
      </c>
      <c r="F223" s="194" t="s">
        <v>143</v>
      </c>
      <c r="G223" s="195">
        <v>3</v>
      </c>
      <c r="H223" s="196">
        <v>3</v>
      </c>
      <c r="I223" s="197">
        <v>9.33</v>
      </c>
      <c r="J223" s="196">
        <v>7.52</v>
      </c>
      <c r="K223" s="197">
        <v>14.94</v>
      </c>
      <c r="L223" s="196">
        <v>12.04</v>
      </c>
      <c r="M223" s="196">
        <f t="shared" si="25"/>
        <v>58.68</v>
      </c>
      <c r="N223" s="196">
        <f t="shared" si="26"/>
        <v>58.68</v>
      </c>
      <c r="O223" s="45"/>
      <c r="P223" s="71">
        <v>9.33</v>
      </c>
      <c r="Q223" s="71">
        <v>14.94</v>
      </c>
      <c r="R223" s="71">
        <v>72.81</v>
      </c>
      <c r="S223" s="71">
        <v>72.81</v>
      </c>
      <c r="T223" s="162">
        <f t="shared" si="27"/>
        <v>-14.130000000000003</v>
      </c>
      <c r="U223" s="71">
        <f t="shared" si="28"/>
        <v>22.56</v>
      </c>
      <c r="V223" s="71">
        <f t="shared" si="29"/>
        <v>36.119999999999997</v>
      </c>
    </row>
    <row r="224" spans="1:22" x14ac:dyDescent="0.25">
      <c r="A224" s="60" t="s">
        <v>3183</v>
      </c>
      <c r="B224" s="190" t="s">
        <v>462</v>
      </c>
      <c r="C224" s="191" t="s">
        <v>107</v>
      </c>
      <c r="D224" s="192">
        <v>71476</v>
      </c>
      <c r="E224" s="198" t="s">
        <v>463</v>
      </c>
      <c r="F224" s="194" t="s">
        <v>102</v>
      </c>
      <c r="G224" s="195">
        <v>3</v>
      </c>
      <c r="H224" s="196">
        <v>3</v>
      </c>
      <c r="I224" s="197">
        <v>87.42</v>
      </c>
      <c r="J224" s="196">
        <v>70.5</v>
      </c>
      <c r="K224" s="197">
        <v>7.47</v>
      </c>
      <c r="L224" s="196">
        <v>6.02</v>
      </c>
      <c r="M224" s="196">
        <f t="shared" si="25"/>
        <v>229.56</v>
      </c>
      <c r="N224" s="196">
        <f t="shared" si="26"/>
        <v>229.56</v>
      </c>
      <c r="O224" s="37"/>
      <c r="P224" s="71">
        <v>87.42</v>
      </c>
      <c r="Q224" s="71">
        <v>7.47</v>
      </c>
      <c r="R224" s="71">
        <v>284.67</v>
      </c>
      <c r="S224" s="71">
        <v>284.67</v>
      </c>
      <c r="T224" s="162">
        <f t="shared" si="27"/>
        <v>-55.110000000000014</v>
      </c>
      <c r="U224" s="71">
        <f t="shared" si="28"/>
        <v>211.5</v>
      </c>
      <c r="V224" s="71">
        <f t="shared" si="29"/>
        <v>18.059999999999999</v>
      </c>
    </row>
    <row r="225" spans="1:22" ht="24" x14ac:dyDescent="0.3">
      <c r="A225" s="60" t="s">
        <v>3184</v>
      </c>
      <c r="B225" s="190" t="s">
        <v>464</v>
      </c>
      <c r="C225" s="191" t="s">
        <v>127</v>
      </c>
      <c r="D225" s="199" t="s">
        <v>465</v>
      </c>
      <c r="E225" s="193" t="s">
        <v>2916</v>
      </c>
      <c r="F225" s="194" t="s">
        <v>102</v>
      </c>
      <c r="G225" s="195">
        <v>9</v>
      </c>
      <c r="H225" s="196">
        <v>9</v>
      </c>
      <c r="I225" s="197">
        <v>79.739999999999995</v>
      </c>
      <c r="J225" s="196">
        <v>64.31</v>
      </c>
      <c r="K225" s="197">
        <v>7.47</v>
      </c>
      <c r="L225" s="196">
        <v>6.02</v>
      </c>
      <c r="M225" s="196">
        <f t="shared" si="25"/>
        <v>632.97</v>
      </c>
      <c r="N225" s="196">
        <f t="shared" si="26"/>
        <v>632.97</v>
      </c>
      <c r="O225" s="45"/>
      <c r="P225" s="71">
        <v>79.739999999999995</v>
      </c>
      <c r="Q225" s="71">
        <v>7.47</v>
      </c>
      <c r="R225" s="71">
        <v>784.89</v>
      </c>
      <c r="S225" s="71">
        <v>784.89</v>
      </c>
      <c r="T225" s="162">
        <f t="shared" si="27"/>
        <v>-151.91999999999996</v>
      </c>
      <c r="U225" s="71">
        <f t="shared" si="28"/>
        <v>578.79</v>
      </c>
      <c r="V225" s="71">
        <f t="shared" si="29"/>
        <v>54.18</v>
      </c>
    </row>
    <row r="226" spans="1:22" x14ac:dyDescent="0.25">
      <c r="A226" s="60" t="s">
        <v>3185</v>
      </c>
      <c r="B226" s="190" t="s">
        <v>466</v>
      </c>
      <c r="C226" s="191" t="s">
        <v>107</v>
      </c>
      <c r="D226" s="192">
        <v>71510</v>
      </c>
      <c r="E226" s="198" t="s">
        <v>467</v>
      </c>
      <c r="F226" s="194" t="s">
        <v>102</v>
      </c>
      <c r="G226" s="195">
        <v>9</v>
      </c>
      <c r="H226" s="196">
        <v>9</v>
      </c>
      <c r="I226" s="197">
        <v>6.22</v>
      </c>
      <c r="J226" s="196">
        <v>5.01</v>
      </c>
      <c r="K226" s="197">
        <v>7.47</v>
      </c>
      <c r="L226" s="196">
        <v>6.02</v>
      </c>
      <c r="M226" s="196">
        <f t="shared" si="25"/>
        <v>99.27</v>
      </c>
      <c r="N226" s="196">
        <f t="shared" si="26"/>
        <v>99.27</v>
      </c>
      <c r="O226" s="37"/>
      <c r="P226" s="71">
        <v>6.22</v>
      </c>
      <c r="Q226" s="71">
        <v>7.47</v>
      </c>
      <c r="R226" s="71">
        <v>123.21</v>
      </c>
      <c r="S226" s="71">
        <v>123.21</v>
      </c>
      <c r="T226" s="162">
        <f t="shared" si="27"/>
        <v>-23.939999999999998</v>
      </c>
      <c r="U226" s="71">
        <f t="shared" si="28"/>
        <v>45.09</v>
      </c>
      <c r="V226" s="71">
        <f t="shared" si="29"/>
        <v>54.18</v>
      </c>
    </row>
    <row r="227" spans="1:22" ht="24" x14ac:dyDescent="0.3">
      <c r="A227" s="60" t="s">
        <v>3186</v>
      </c>
      <c r="B227" s="190" t="s">
        <v>468</v>
      </c>
      <c r="C227" s="191" t="s">
        <v>127</v>
      </c>
      <c r="D227" s="199" t="s">
        <v>469</v>
      </c>
      <c r="E227" s="198" t="s">
        <v>470</v>
      </c>
      <c r="F227" s="194" t="s">
        <v>108</v>
      </c>
      <c r="G227" s="195">
        <v>20</v>
      </c>
      <c r="H227" s="196">
        <v>20</v>
      </c>
      <c r="I227" s="197">
        <v>86.88</v>
      </c>
      <c r="J227" s="196">
        <v>70.06</v>
      </c>
      <c r="K227" s="197">
        <v>46.39</v>
      </c>
      <c r="L227" s="196">
        <v>37.409999999999997</v>
      </c>
      <c r="M227" s="196">
        <f t="shared" si="25"/>
        <v>2149.4</v>
      </c>
      <c r="N227" s="196">
        <f t="shared" si="26"/>
        <v>2149.4</v>
      </c>
      <c r="O227" s="45"/>
      <c r="P227" s="71">
        <v>86.88</v>
      </c>
      <c r="Q227" s="71">
        <v>46.39</v>
      </c>
      <c r="R227" s="71">
        <v>2665.4</v>
      </c>
      <c r="S227" s="71">
        <v>2665.4</v>
      </c>
      <c r="T227" s="162">
        <f t="shared" si="27"/>
        <v>-516</v>
      </c>
      <c r="U227" s="71">
        <f t="shared" si="28"/>
        <v>1401.2</v>
      </c>
      <c r="V227" s="71">
        <f t="shared" si="29"/>
        <v>748.2</v>
      </c>
    </row>
    <row r="228" spans="1:22" x14ac:dyDescent="0.25">
      <c r="A228" s="60" t="s">
        <v>3187</v>
      </c>
      <c r="B228" s="190" t="s">
        <v>471</v>
      </c>
      <c r="C228" s="191" t="s">
        <v>127</v>
      </c>
      <c r="D228" s="199" t="s">
        <v>472</v>
      </c>
      <c r="E228" s="198" t="s">
        <v>473</v>
      </c>
      <c r="F228" s="194" t="s">
        <v>102</v>
      </c>
      <c r="G228" s="195">
        <v>2</v>
      </c>
      <c r="H228" s="196">
        <v>2</v>
      </c>
      <c r="I228" s="197">
        <v>46.86</v>
      </c>
      <c r="J228" s="196">
        <v>37.79</v>
      </c>
      <c r="K228" s="197">
        <v>5.61</v>
      </c>
      <c r="L228" s="196">
        <v>4.5199999999999996</v>
      </c>
      <c r="M228" s="196">
        <f t="shared" si="25"/>
        <v>84.62</v>
      </c>
      <c r="N228" s="196">
        <f t="shared" si="26"/>
        <v>84.62</v>
      </c>
      <c r="O228" s="37"/>
      <c r="P228" s="71">
        <v>46.86</v>
      </c>
      <c r="Q228" s="71">
        <v>5.61</v>
      </c>
      <c r="R228" s="71">
        <v>104.94</v>
      </c>
      <c r="S228" s="71">
        <v>104.94</v>
      </c>
      <c r="T228" s="162">
        <f t="shared" si="27"/>
        <v>-20.319999999999993</v>
      </c>
      <c r="U228" s="71">
        <f t="shared" si="28"/>
        <v>75.58</v>
      </c>
      <c r="V228" s="71">
        <f t="shared" si="29"/>
        <v>9.0399999999999991</v>
      </c>
    </row>
    <row r="229" spans="1:22" x14ac:dyDescent="0.25">
      <c r="A229" s="60" t="s">
        <v>3188</v>
      </c>
      <c r="B229" s="190" t="s">
        <v>474</v>
      </c>
      <c r="C229" s="191" t="s">
        <v>127</v>
      </c>
      <c r="D229" s="199" t="s">
        <v>475</v>
      </c>
      <c r="E229" s="198" t="s">
        <v>476</v>
      </c>
      <c r="F229" s="194" t="s">
        <v>102</v>
      </c>
      <c r="G229" s="195">
        <v>4</v>
      </c>
      <c r="H229" s="196">
        <v>4</v>
      </c>
      <c r="I229" s="197">
        <v>64.08</v>
      </c>
      <c r="J229" s="196">
        <v>51.68</v>
      </c>
      <c r="K229" s="197">
        <v>5.61</v>
      </c>
      <c r="L229" s="196">
        <v>4.5199999999999996</v>
      </c>
      <c r="M229" s="196">
        <f t="shared" si="25"/>
        <v>224.8</v>
      </c>
      <c r="N229" s="196">
        <f t="shared" si="26"/>
        <v>224.8</v>
      </c>
      <c r="O229" s="37"/>
      <c r="P229" s="71">
        <v>64.08</v>
      </c>
      <c r="Q229" s="71">
        <v>5.61</v>
      </c>
      <c r="R229" s="71">
        <v>278.76</v>
      </c>
      <c r="S229" s="71">
        <v>278.76</v>
      </c>
      <c r="T229" s="162">
        <f t="shared" si="27"/>
        <v>-53.95999999999998</v>
      </c>
      <c r="U229" s="71">
        <f t="shared" si="28"/>
        <v>206.72</v>
      </c>
      <c r="V229" s="71">
        <f t="shared" si="29"/>
        <v>18.079999999999998</v>
      </c>
    </row>
    <row r="230" spans="1:22" x14ac:dyDescent="0.25">
      <c r="A230" s="60" t="s">
        <v>3189</v>
      </c>
      <c r="B230" s="190" t="s">
        <v>477</v>
      </c>
      <c r="C230" s="191" t="s">
        <v>107</v>
      </c>
      <c r="D230" s="192">
        <v>71795</v>
      </c>
      <c r="E230" s="198" t="s">
        <v>478</v>
      </c>
      <c r="F230" s="194" t="s">
        <v>102</v>
      </c>
      <c r="G230" s="195">
        <v>3</v>
      </c>
      <c r="H230" s="196">
        <v>3</v>
      </c>
      <c r="I230" s="197">
        <v>13.29</v>
      </c>
      <c r="J230" s="196">
        <v>10.71</v>
      </c>
      <c r="K230" s="197">
        <v>11.21</v>
      </c>
      <c r="L230" s="196">
        <v>9.0399999999999991</v>
      </c>
      <c r="M230" s="196">
        <f t="shared" si="25"/>
        <v>59.25</v>
      </c>
      <c r="N230" s="196">
        <f t="shared" si="26"/>
        <v>59.25</v>
      </c>
      <c r="O230" s="37"/>
      <c r="P230" s="71">
        <v>13.29</v>
      </c>
      <c r="Q230" s="71">
        <v>11.21</v>
      </c>
      <c r="R230" s="71">
        <v>73.5</v>
      </c>
      <c r="S230" s="71">
        <v>73.5</v>
      </c>
      <c r="T230" s="162">
        <f t="shared" si="27"/>
        <v>-14.25</v>
      </c>
      <c r="U230" s="71">
        <f t="shared" si="28"/>
        <v>32.130000000000003</v>
      </c>
      <c r="V230" s="71">
        <f t="shared" si="29"/>
        <v>27.12</v>
      </c>
    </row>
    <row r="231" spans="1:22" ht="24" x14ac:dyDescent="0.3">
      <c r="A231" s="60" t="s">
        <v>3190</v>
      </c>
      <c r="B231" s="190" t="s">
        <v>479</v>
      </c>
      <c r="C231" s="191" t="s">
        <v>107</v>
      </c>
      <c r="D231" s="192">
        <v>71833</v>
      </c>
      <c r="E231" s="198" t="s">
        <v>480</v>
      </c>
      <c r="F231" s="194" t="s">
        <v>102</v>
      </c>
      <c r="G231" s="195">
        <v>6</v>
      </c>
      <c r="H231" s="196">
        <v>6</v>
      </c>
      <c r="I231" s="197">
        <v>196.43</v>
      </c>
      <c r="J231" s="196">
        <v>158.41999999999999</v>
      </c>
      <c r="K231" s="197">
        <v>56.04</v>
      </c>
      <c r="L231" s="196">
        <v>45.19</v>
      </c>
      <c r="M231" s="196">
        <f t="shared" si="25"/>
        <v>1221.6600000000001</v>
      </c>
      <c r="N231" s="196">
        <f t="shared" si="26"/>
        <v>1221.6600000000001</v>
      </c>
      <c r="O231" s="45"/>
      <c r="P231" s="71">
        <v>196.43</v>
      </c>
      <c r="Q231" s="71">
        <v>56.04</v>
      </c>
      <c r="R231" s="71">
        <v>1514.82</v>
      </c>
      <c r="S231" s="71">
        <v>1514.82</v>
      </c>
      <c r="T231" s="162">
        <f t="shared" si="27"/>
        <v>-293.15999999999985</v>
      </c>
      <c r="U231" s="71">
        <f t="shared" si="28"/>
        <v>950.52</v>
      </c>
      <c r="V231" s="71">
        <f t="shared" si="29"/>
        <v>271.14</v>
      </c>
    </row>
    <row r="232" spans="1:22" x14ac:dyDescent="0.25">
      <c r="A232" s="60" t="s">
        <v>3191</v>
      </c>
      <c r="B232" s="190" t="s">
        <v>481</v>
      </c>
      <c r="C232" s="191" t="s">
        <v>107</v>
      </c>
      <c r="D232" s="192">
        <v>71841</v>
      </c>
      <c r="E232" s="198" t="s">
        <v>482</v>
      </c>
      <c r="F232" s="194" t="s">
        <v>102</v>
      </c>
      <c r="G232" s="195">
        <v>15</v>
      </c>
      <c r="H232" s="196">
        <v>15</v>
      </c>
      <c r="I232" s="197">
        <v>11.41</v>
      </c>
      <c r="J232" s="196">
        <v>9.1999999999999993</v>
      </c>
      <c r="K232" s="197">
        <v>0.25</v>
      </c>
      <c r="L232" s="196">
        <v>0.2</v>
      </c>
      <c r="M232" s="196">
        <f t="shared" si="25"/>
        <v>141</v>
      </c>
      <c r="N232" s="196">
        <f t="shared" si="26"/>
        <v>141</v>
      </c>
      <c r="O232" s="37"/>
      <c r="P232" s="71">
        <v>11.41</v>
      </c>
      <c r="Q232" s="71">
        <v>0.25</v>
      </c>
      <c r="R232" s="71">
        <v>174.9</v>
      </c>
      <c r="S232" s="71">
        <v>174.9</v>
      </c>
      <c r="T232" s="162">
        <f t="shared" si="27"/>
        <v>-33.900000000000006</v>
      </c>
      <c r="U232" s="71">
        <f t="shared" si="28"/>
        <v>138</v>
      </c>
      <c r="V232" s="71">
        <f t="shared" si="29"/>
        <v>3</v>
      </c>
    </row>
    <row r="233" spans="1:22" x14ac:dyDescent="0.25">
      <c r="A233" s="60" t="s">
        <v>3192</v>
      </c>
      <c r="B233" s="190" t="s">
        <v>483</v>
      </c>
      <c r="C233" s="191" t="s">
        <v>107</v>
      </c>
      <c r="D233" s="192">
        <v>261000</v>
      </c>
      <c r="E233" s="198" t="s">
        <v>484</v>
      </c>
      <c r="F233" s="194" t="s">
        <v>108</v>
      </c>
      <c r="G233" s="195">
        <v>40</v>
      </c>
      <c r="H233" s="196">
        <v>40</v>
      </c>
      <c r="I233" s="197">
        <v>5.47</v>
      </c>
      <c r="J233" s="196">
        <v>4.41</v>
      </c>
      <c r="K233" s="197">
        <v>7.98</v>
      </c>
      <c r="L233" s="196">
        <v>6.43</v>
      </c>
      <c r="M233" s="196">
        <f t="shared" si="25"/>
        <v>433.6</v>
      </c>
      <c r="N233" s="196">
        <f t="shared" si="26"/>
        <v>433.6</v>
      </c>
      <c r="O233" s="37"/>
      <c r="P233" s="71">
        <v>5.47</v>
      </c>
      <c r="Q233" s="71">
        <v>7.98</v>
      </c>
      <c r="R233" s="71">
        <v>538</v>
      </c>
      <c r="S233" s="71">
        <v>538</v>
      </c>
      <c r="T233" s="162">
        <f t="shared" si="27"/>
        <v>-104.39999999999998</v>
      </c>
      <c r="U233" s="71">
        <f t="shared" si="28"/>
        <v>176.4</v>
      </c>
      <c r="V233" s="71">
        <f t="shared" si="29"/>
        <v>257.2</v>
      </c>
    </row>
    <row r="234" spans="1:22" x14ac:dyDescent="0.25">
      <c r="A234" s="60" t="s">
        <v>3193</v>
      </c>
      <c r="B234" s="190" t="s">
        <v>485</v>
      </c>
      <c r="C234" s="191" t="s">
        <v>107</v>
      </c>
      <c r="D234" s="192">
        <v>220059</v>
      </c>
      <c r="E234" s="198" t="s">
        <v>486</v>
      </c>
      <c r="F234" s="194" t="s">
        <v>108</v>
      </c>
      <c r="G234" s="195">
        <v>7.5</v>
      </c>
      <c r="H234" s="196">
        <v>7.5</v>
      </c>
      <c r="I234" s="197">
        <v>30.53</v>
      </c>
      <c r="J234" s="196">
        <v>24.62</v>
      </c>
      <c r="K234" s="197">
        <v>10</v>
      </c>
      <c r="L234" s="196">
        <v>8.06</v>
      </c>
      <c r="M234" s="196">
        <f t="shared" si="25"/>
        <v>245.1</v>
      </c>
      <c r="N234" s="196">
        <f t="shared" si="26"/>
        <v>245.1</v>
      </c>
      <c r="O234" s="37"/>
      <c r="P234" s="71">
        <v>30.53</v>
      </c>
      <c r="Q234" s="71">
        <v>10</v>
      </c>
      <c r="R234" s="71">
        <v>303.97000000000003</v>
      </c>
      <c r="S234" s="71">
        <v>303.97000000000003</v>
      </c>
      <c r="T234" s="162">
        <f t="shared" si="27"/>
        <v>-58.870000000000033</v>
      </c>
      <c r="U234" s="71">
        <f t="shared" si="28"/>
        <v>184.65</v>
      </c>
      <c r="V234" s="71">
        <f t="shared" si="29"/>
        <v>60.45</v>
      </c>
    </row>
    <row r="235" spans="1:22" x14ac:dyDescent="0.25">
      <c r="A235" s="60" t="s">
        <v>3194</v>
      </c>
      <c r="B235" s="190" t="s">
        <v>487</v>
      </c>
      <c r="C235" s="191" t="s">
        <v>127</v>
      </c>
      <c r="D235" s="199" t="s">
        <v>488</v>
      </c>
      <c r="E235" s="198" t="s">
        <v>489</v>
      </c>
      <c r="F235" s="194" t="s">
        <v>102</v>
      </c>
      <c r="G235" s="195">
        <v>33</v>
      </c>
      <c r="H235" s="196">
        <v>33</v>
      </c>
      <c r="I235" s="197">
        <v>0.25</v>
      </c>
      <c r="J235" s="196">
        <v>0.2</v>
      </c>
      <c r="K235" s="197">
        <v>0.14000000000000001</v>
      </c>
      <c r="L235" s="196">
        <v>0.11</v>
      </c>
      <c r="M235" s="196">
        <f t="shared" si="25"/>
        <v>10.23</v>
      </c>
      <c r="N235" s="196">
        <f t="shared" si="26"/>
        <v>10.23</v>
      </c>
      <c r="O235" s="37"/>
      <c r="P235" s="71">
        <v>0.25</v>
      </c>
      <c r="Q235" s="71">
        <v>0.14000000000000001</v>
      </c>
      <c r="R235" s="71">
        <v>12.87</v>
      </c>
      <c r="S235" s="71">
        <v>12.87</v>
      </c>
      <c r="T235" s="162">
        <f t="shared" si="27"/>
        <v>-2.6399999999999988</v>
      </c>
      <c r="U235" s="71">
        <f t="shared" si="28"/>
        <v>6.6</v>
      </c>
      <c r="V235" s="71">
        <f t="shared" si="29"/>
        <v>3.63</v>
      </c>
    </row>
    <row r="236" spans="1:22" x14ac:dyDescent="0.25">
      <c r="A236" s="60" t="s">
        <v>3195</v>
      </c>
      <c r="B236" s="190" t="s">
        <v>490</v>
      </c>
      <c r="C236" s="191" t="s">
        <v>107</v>
      </c>
      <c r="D236" s="192">
        <v>180302</v>
      </c>
      <c r="E236" s="198" t="s">
        <v>491</v>
      </c>
      <c r="F236" s="194" t="s">
        <v>108</v>
      </c>
      <c r="G236" s="195">
        <v>4</v>
      </c>
      <c r="H236" s="196">
        <v>4</v>
      </c>
      <c r="I236" s="197">
        <v>608.65</v>
      </c>
      <c r="J236" s="196">
        <v>490.87</v>
      </c>
      <c r="K236" s="197">
        <v>46.24</v>
      </c>
      <c r="L236" s="196">
        <v>37.29</v>
      </c>
      <c r="M236" s="196">
        <f t="shared" si="25"/>
        <v>2112.64</v>
      </c>
      <c r="N236" s="196">
        <f t="shared" si="26"/>
        <v>2112.64</v>
      </c>
      <c r="O236" s="37"/>
      <c r="P236" s="71">
        <v>608.65</v>
      </c>
      <c r="Q236" s="71">
        <v>46.24</v>
      </c>
      <c r="R236" s="71">
        <v>2619.56</v>
      </c>
      <c r="S236" s="71">
        <v>2619.56</v>
      </c>
      <c r="T236" s="162">
        <f t="shared" si="27"/>
        <v>-506.92000000000007</v>
      </c>
      <c r="U236" s="71">
        <f t="shared" si="28"/>
        <v>1963.48</v>
      </c>
      <c r="V236" s="71">
        <f t="shared" si="29"/>
        <v>149.16</v>
      </c>
    </row>
    <row r="237" spans="1:22" ht="24" x14ac:dyDescent="0.3">
      <c r="A237" s="60" t="s">
        <v>3196</v>
      </c>
      <c r="B237" s="190" t="s">
        <v>492</v>
      </c>
      <c r="C237" s="191" t="s">
        <v>127</v>
      </c>
      <c r="D237" s="199" t="s">
        <v>493</v>
      </c>
      <c r="E237" s="193" t="s">
        <v>2917</v>
      </c>
      <c r="F237" s="194" t="s">
        <v>143</v>
      </c>
      <c r="G237" s="195">
        <v>1.8</v>
      </c>
      <c r="H237" s="196">
        <v>1.8</v>
      </c>
      <c r="I237" s="197">
        <v>514.62</v>
      </c>
      <c r="J237" s="196">
        <v>415.04</v>
      </c>
      <c r="K237" s="197">
        <v>598.37</v>
      </c>
      <c r="L237" s="196">
        <v>482.58</v>
      </c>
      <c r="M237" s="196">
        <f t="shared" si="25"/>
        <v>1615.71</v>
      </c>
      <c r="N237" s="196">
        <f t="shared" si="26"/>
        <v>1615.71</v>
      </c>
      <c r="O237" s="45"/>
      <c r="P237" s="71">
        <v>514.62</v>
      </c>
      <c r="Q237" s="71">
        <v>598.37</v>
      </c>
      <c r="R237" s="71">
        <v>2003.38</v>
      </c>
      <c r="S237" s="71">
        <v>2003.38</v>
      </c>
      <c r="T237" s="162">
        <f t="shared" si="27"/>
        <v>-387.67000000000007</v>
      </c>
      <c r="U237" s="71">
        <f t="shared" si="28"/>
        <v>747.07</v>
      </c>
      <c r="V237" s="71">
        <f t="shared" si="29"/>
        <v>868.64</v>
      </c>
    </row>
    <row r="238" spans="1:22" x14ac:dyDescent="0.25">
      <c r="A238" s="60" t="s">
        <v>3197</v>
      </c>
      <c r="B238" s="190" t="s">
        <v>494</v>
      </c>
      <c r="C238" s="191" t="s">
        <v>127</v>
      </c>
      <c r="D238" s="199" t="s">
        <v>495</v>
      </c>
      <c r="E238" s="198" t="s">
        <v>496</v>
      </c>
      <c r="F238" s="194" t="s">
        <v>102</v>
      </c>
      <c r="G238" s="195">
        <v>1</v>
      </c>
      <c r="H238" s="196">
        <v>1</v>
      </c>
      <c r="I238" s="197">
        <v>3668.98</v>
      </c>
      <c r="J238" s="196">
        <v>2959.03</v>
      </c>
      <c r="K238" s="197">
        <v>0</v>
      </c>
      <c r="L238" s="196">
        <v>0</v>
      </c>
      <c r="M238" s="196">
        <f t="shared" si="25"/>
        <v>2959.03</v>
      </c>
      <c r="N238" s="196">
        <f t="shared" si="26"/>
        <v>2959.03</v>
      </c>
      <c r="O238" s="37"/>
      <c r="P238" s="71">
        <v>3668.98</v>
      </c>
      <c r="Q238" s="71">
        <v>0</v>
      </c>
      <c r="R238" s="71">
        <v>3668.98</v>
      </c>
      <c r="S238" s="71">
        <v>3668.98</v>
      </c>
      <c r="T238" s="162">
        <f t="shared" si="27"/>
        <v>-709.94999999999982</v>
      </c>
      <c r="U238" s="71">
        <f t="shared" si="28"/>
        <v>2959.03</v>
      </c>
      <c r="V238" s="71">
        <f t="shared" si="29"/>
        <v>0</v>
      </c>
    </row>
    <row r="239" spans="1:22" x14ac:dyDescent="0.25">
      <c r="A239" s="60" t="s">
        <v>3198</v>
      </c>
      <c r="B239" s="190" t="s">
        <v>497</v>
      </c>
      <c r="C239" s="191" t="s">
        <v>107</v>
      </c>
      <c r="D239" s="192">
        <v>72080</v>
      </c>
      <c r="E239" s="198" t="s">
        <v>498</v>
      </c>
      <c r="F239" s="194" t="s">
        <v>129</v>
      </c>
      <c r="G239" s="195">
        <v>4</v>
      </c>
      <c r="H239" s="196">
        <v>4</v>
      </c>
      <c r="I239" s="197">
        <v>200</v>
      </c>
      <c r="J239" s="196">
        <v>161.30000000000001</v>
      </c>
      <c r="K239" s="197">
        <v>0</v>
      </c>
      <c r="L239" s="196">
        <v>0</v>
      </c>
      <c r="M239" s="196">
        <f t="shared" si="25"/>
        <v>645.20000000000005</v>
      </c>
      <c r="N239" s="196">
        <f t="shared" si="26"/>
        <v>645.20000000000005</v>
      </c>
      <c r="O239" s="37"/>
      <c r="P239" s="71">
        <v>200</v>
      </c>
      <c r="Q239" s="71">
        <v>0</v>
      </c>
      <c r="R239" s="71">
        <v>800</v>
      </c>
      <c r="S239" s="71">
        <v>800</v>
      </c>
      <c r="T239" s="162">
        <f t="shared" si="27"/>
        <v>-154.79999999999995</v>
      </c>
      <c r="U239" s="71">
        <f t="shared" si="28"/>
        <v>645.20000000000005</v>
      </c>
      <c r="V239" s="71">
        <f t="shared" si="29"/>
        <v>0</v>
      </c>
    </row>
    <row r="240" spans="1:22" x14ac:dyDescent="0.25">
      <c r="A240" s="60" t="s">
        <v>3199</v>
      </c>
      <c r="B240" s="190" t="s">
        <v>499</v>
      </c>
      <c r="C240" s="191" t="s">
        <v>107</v>
      </c>
      <c r="D240" s="192">
        <v>40902</v>
      </c>
      <c r="E240" s="198" t="s">
        <v>165</v>
      </c>
      <c r="F240" s="194" t="s">
        <v>125</v>
      </c>
      <c r="G240" s="195">
        <v>13.25</v>
      </c>
      <c r="H240" s="196">
        <v>13.25</v>
      </c>
      <c r="I240" s="197">
        <v>0</v>
      </c>
      <c r="J240" s="196">
        <v>0</v>
      </c>
      <c r="K240" s="197">
        <v>22.68</v>
      </c>
      <c r="L240" s="196">
        <v>18.29</v>
      </c>
      <c r="M240" s="196">
        <f t="shared" si="25"/>
        <v>242.34</v>
      </c>
      <c r="N240" s="196">
        <f t="shared" si="26"/>
        <v>242.34</v>
      </c>
      <c r="O240" s="37"/>
      <c r="P240" s="71">
        <v>0</v>
      </c>
      <c r="Q240" s="71">
        <v>22.68</v>
      </c>
      <c r="R240" s="71">
        <v>300.51</v>
      </c>
      <c r="S240" s="71">
        <v>300.51</v>
      </c>
      <c r="T240" s="162">
        <f t="shared" si="27"/>
        <v>-58.169999999999987</v>
      </c>
      <c r="U240" s="71">
        <f t="shared" si="28"/>
        <v>0</v>
      </c>
      <c r="V240" s="71">
        <f t="shared" si="29"/>
        <v>242.34</v>
      </c>
    </row>
    <row r="241" spans="1:22" x14ac:dyDescent="0.25">
      <c r="A241" s="60" t="s">
        <v>3200</v>
      </c>
      <c r="B241" s="190" t="s">
        <v>500</v>
      </c>
      <c r="C241" s="191" t="s">
        <v>107</v>
      </c>
      <c r="D241" s="192">
        <v>200499</v>
      </c>
      <c r="E241" s="198" t="s">
        <v>501</v>
      </c>
      <c r="F241" s="194" t="s">
        <v>108</v>
      </c>
      <c r="G241" s="195">
        <v>40</v>
      </c>
      <c r="H241" s="196">
        <v>40</v>
      </c>
      <c r="I241" s="197">
        <v>9.9</v>
      </c>
      <c r="J241" s="196">
        <v>7.98</v>
      </c>
      <c r="K241" s="197">
        <v>19.22</v>
      </c>
      <c r="L241" s="196">
        <v>15.5</v>
      </c>
      <c r="M241" s="196">
        <f t="shared" si="25"/>
        <v>939.2</v>
      </c>
      <c r="N241" s="196">
        <f t="shared" si="26"/>
        <v>939.2</v>
      </c>
      <c r="O241" s="37"/>
      <c r="P241" s="75">
        <v>9.9</v>
      </c>
      <c r="Q241" s="76">
        <v>19.22</v>
      </c>
      <c r="R241" s="74">
        <v>1164.8</v>
      </c>
      <c r="S241" s="75">
        <v>1164.8</v>
      </c>
      <c r="T241" s="162">
        <f t="shared" si="27"/>
        <v>-225.59999999999991</v>
      </c>
      <c r="U241" s="71">
        <f t="shared" si="28"/>
        <v>319.2</v>
      </c>
      <c r="V241" s="71">
        <f t="shared" si="29"/>
        <v>620</v>
      </c>
    </row>
    <row r="242" spans="1:22" x14ac:dyDescent="0.25">
      <c r="A242" s="60" t="s">
        <v>3201</v>
      </c>
      <c r="B242" s="190" t="s">
        <v>502</v>
      </c>
      <c r="C242" s="191" t="s">
        <v>107</v>
      </c>
      <c r="D242" s="192">
        <v>72330</v>
      </c>
      <c r="E242" s="198" t="s">
        <v>503</v>
      </c>
      <c r="F242" s="194" t="s">
        <v>102</v>
      </c>
      <c r="G242" s="195">
        <v>4</v>
      </c>
      <c r="H242" s="196">
        <v>4</v>
      </c>
      <c r="I242" s="197">
        <v>27.33</v>
      </c>
      <c r="J242" s="196">
        <v>22.04</v>
      </c>
      <c r="K242" s="197">
        <v>18.68</v>
      </c>
      <c r="L242" s="196">
        <v>15.06</v>
      </c>
      <c r="M242" s="196">
        <f t="shared" si="25"/>
        <v>148.4</v>
      </c>
      <c r="N242" s="196">
        <f t="shared" si="26"/>
        <v>148.4</v>
      </c>
      <c r="O242" s="37"/>
      <c r="P242" s="81">
        <v>27.33</v>
      </c>
      <c r="Q242" s="81">
        <v>18.68</v>
      </c>
      <c r="R242" s="81">
        <v>184.04</v>
      </c>
      <c r="S242" s="81">
        <v>184.04</v>
      </c>
      <c r="T242" s="162">
        <f t="shared" si="27"/>
        <v>-35.639999999999986</v>
      </c>
      <c r="U242" s="71">
        <f t="shared" si="28"/>
        <v>88.16</v>
      </c>
      <c r="V242" s="71">
        <f t="shared" si="29"/>
        <v>60.24</v>
      </c>
    </row>
    <row r="243" spans="1:22" x14ac:dyDescent="0.25">
      <c r="A243" s="60" t="s">
        <v>3202</v>
      </c>
      <c r="B243" s="190" t="s">
        <v>504</v>
      </c>
      <c r="C243" s="191" t="s">
        <v>107</v>
      </c>
      <c r="D243" s="192">
        <v>72370</v>
      </c>
      <c r="E243" s="198" t="s">
        <v>505</v>
      </c>
      <c r="F243" s="194" t="s">
        <v>102</v>
      </c>
      <c r="G243" s="195">
        <v>2</v>
      </c>
      <c r="H243" s="196">
        <v>2</v>
      </c>
      <c r="I243" s="197">
        <v>232.75</v>
      </c>
      <c r="J243" s="196">
        <v>187.71</v>
      </c>
      <c r="K243" s="197">
        <v>56.04</v>
      </c>
      <c r="L243" s="196">
        <v>45.19</v>
      </c>
      <c r="M243" s="196">
        <f t="shared" si="25"/>
        <v>465.8</v>
      </c>
      <c r="N243" s="196">
        <f t="shared" si="26"/>
        <v>465.8</v>
      </c>
      <c r="O243" s="37"/>
      <c r="P243" s="75">
        <v>232.75</v>
      </c>
      <c r="Q243" s="76">
        <v>56.04</v>
      </c>
      <c r="R243" s="74">
        <v>577.58000000000004</v>
      </c>
      <c r="S243" s="75">
        <v>577.58000000000004</v>
      </c>
      <c r="T243" s="162">
        <f t="shared" si="27"/>
        <v>-111.78000000000003</v>
      </c>
      <c r="U243" s="71">
        <f t="shared" si="28"/>
        <v>375.42</v>
      </c>
      <c r="V243" s="71">
        <f t="shared" si="29"/>
        <v>90.38</v>
      </c>
    </row>
    <row r="244" spans="1:22" x14ac:dyDescent="0.25">
      <c r="A244" s="60" t="s">
        <v>3203</v>
      </c>
      <c r="B244" s="190" t="s">
        <v>506</v>
      </c>
      <c r="C244" s="191" t="s">
        <v>107</v>
      </c>
      <c r="D244" s="192">
        <v>72372</v>
      </c>
      <c r="E244" s="198" t="s">
        <v>507</v>
      </c>
      <c r="F244" s="194" t="s">
        <v>102</v>
      </c>
      <c r="G244" s="195">
        <v>3</v>
      </c>
      <c r="H244" s="196">
        <v>3</v>
      </c>
      <c r="I244" s="197">
        <v>48.06</v>
      </c>
      <c r="J244" s="196">
        <v>38.76</v>
      </c>
      <c r="K244" s="197">
        <v>14.94</v>
      </c>
      <c r="L244" s="196">
        <v>12.04</v>
      </c>
      <c r="M244" s="196">
        <f t="shared" si="25"/>
        <v>152.4</v>
      </c>
      <c r="N244" s="196">
        <f t="shared" si="26"/>
        <v>152.4</v>
      </c>
      <c r="O244" s="37"/>
      <c r="P244" s="81">
        <v>48.06</v>
      </c>
      <c r="Q244" s="81">
        <v>14.94</v>
      </c>
      <c r="R244" s="81">
        <v>189</v>
      </c>
      <c r="S244" s="81">
        <v>189</v>
      </c>
      <c r="T244" s="162">
        <f t="shared" si="27"/>
        <v>-36.599999999999994</v>
      </c>
      <c r="U244" s="71">
        <f t="shared" si="28"/>
        <v>116.28</v>
      </c>
      <c r="V244" s="71">
        <f t="shared" si="29"/>
        <v>36.119999999999997</v>
      </c>
    </row>
    <row r="245" spans="1:22" ht="36" x14ac:dyDescent="0.3">
      <c r="A245" s="60" t="s">
        <v>3204</v>
      </c>
      <c r="B245" s="190" t="s">
        <v>508</v>
      </c>
      <c r="C245" s="191" t="s">
        <v>131</v>
      </c>
      <c r="D245" s="192">
        <v>102105</v>
      </c>
      <c r="E245" s="193" t="s">
        <v>2918</v>
      </c>
      <c r="F245" s="194" t="s">
        <v>102</v>
      </c>
      <c r="G245" s="195">
        <v>1</v>
      </c>
      <c r="H245" s="196">
        <v>1</v>
      </c>
      <c r="I245" s="197">
        <v>17548</v>
      </c>
      <c r="J245" s="196">
        <v>14152.46</v>
      </c>
      <c r="K245" s="197">
        <v>361.8</v>
      </c>
      <c r="L245" s="196">
        <v>291.79000000000002</v>
      </c>
      <c r="M245" s="196">
        <f t="shared" si="25"/>
        <v>14444.25</v>
      </c>
      <c r="N245" s="196">
        <f t="shared" si="26"/>
        <v>14444.25</v>
      </c>
      <c r="O245" s="45"/>
      <c r="P245" s="71">
        <v>17548</v>
      </c>
      <c r="Q245" s="71">
        <v>361.8</v>
      </c>
      <c r="R245" s="71">
        <v>17909.8</v>
      </c>
      <c r="S245" s="71">
        <v>17909.8</v>
      </c>
      <c r="T245" s="162">
        <f t="shared" si="27"/>
        <v>-3465.5499999999993</v>
      </c>
      <c r="U245" s="71">
        <f t="shared" si="28"/>
        <v>14152.46</v>
      </c>
      <c r="V245" s="71">
        <f t="shared" si="29"/>
        <v>291.79000000000002</v>
      </c>
    </row>
    <row r="246" spans="1:22" x14ac:dyDescent="0.25">
      <c r="A246" s="60" t="s">
        <v>3205</v>
      </c>
      <c r="B246" s="184" t="s">
        <v>509</v>
      </c>
      <c r="C246" s="187"/>
      <c r="D246" s="187"/>
      <c r="E246" s="186" t="s">
        <v>510</v>
      </c>
      <c r="F246" s="187"/>
      <c r="G246" s="188"/>
      <c r="H246" s="188"/>
      <c r="I246" s="177"/>
      <c r="J246" s="188"/>
      <c r="K246" s="177"/>
      <c r="L246" s="188"/>
      <c r="M246" s="189">
        <f>SUM(M247:M258)</f>
        <v>1292.29</v>
      </c>
      <c r="N246" s="189">
        <f>SUM(N247:N258)</f>
        <v>1292.29</v>
      </c>
      <c r="O246" s="37"/>
      <c r="P246" s="69"/>
      <c r="Q246" s="69"/>
      <c r="R246" s="70">
        <v>1603.12</v>
      </c>
      <c r="S246" s="70">
        <v>1603.12</v>
      </c>
      <c r="T246" s="162">
        <f t="shared" si="27"/>
        <v>-310.82999999999993</v>
      </c>
      <c r="U246" s="71">
        <f t="shared" si="28"/>
        <v>0</v>
      </c>
      <c r="V246" s="71">
        <f t="shared" si="29"/>
        <v>0</v>
      </c>
    </row>
    <row r="247" spans="1:22" x14ac:dyDescent="0.25">
      <c r="A247" s="60" t="s">
        <v>3206</v>
      </c>
      <c r="B247" s="190" t="s">
        <v>511</v>
      </c>
      <c r="C247" s="191" t="s">
        <v>107</v>
      </c>
      <c r="D247" s="192">
        <v>72578</v>
      </c>
      <c r="E247" s="198" t="s">
        <v>368</v>
      </c>
      <c r="F247" s="194" t="s">
        <v>102</v>
      </c>
      <c r="G247" s="195">
        <v>2</v>
      </c>
      <c r="H247" s="196">
        <v>2</v>
      </c>
      <c r="I247" s="197">
        <v>7.84</v>
      </c>
      <c r="J247" s="196">
        <v>6.32</v>
      </c>
      <c r="K247" s="197">
        <v>10.84</v>
      </c>
      <c r="L247" s="196">
        <v>8.74</v>
      </c>
      <c r="M247" s="196">
        <f t="shared" ref="M247:M258" si="30">TRUNC(((J247*G247)+(L247*G247)),2)</f>
        <v>30.12</v>
      </c>
      <c r="N247" s="196">
        <f t="shared" ref="N247:N258" si="31">TRUNC(((J247*H247)+(L247*H247)),2)</f>
        <v>30.12</v>
      </c>
      <c r="O247" s="37"/>
      <c r="P247" s="71">
        <v>7.84</v>
      </c>
      <c r="Q247" s="71">
        <v>10.84</v>
      </c>
      <c r="R247" s="71">
        <v>37.36</v>
      </c>
      <c r="S247" s="71">
        <v>37.36</v>
      </c>
      <c r="T247" s="162">
        <f t="shared" si="27"/>
        <v>-7.2399999999999984</v>
      </c>
      <c r="U247" s="71">
        <f t="shared" si="28"/>
        <v>12.64</v>
      </c>
      <c r="V247" s="71">
        <f t="shared" si="29"/>
        <v>17.48</v>
      </c>
    </row>
    <row r="248" spans="1:22" ht="24" x14ac:dyDescent="0.3">
      <c r="A248" s="60" t="s">
        <v>3207</v>
      </c>
      <c r="B248" s="190" t="s">
        <v>512</v>
      </c>
      <c r="C248" s="191" t="s">
        <v>127</v>
      </c>
      <c r="D248" s="199" t="s">
        <v>513</v>
      </c>
      <c r="E248" s="193" t="s">
        <v>2919</v>
      </c>
      <c r="F248" s="194" t="s">
        <v>102</v>
      </c>
      <c r="G248" s="195">
        <v>2</v>
      </c>
      <c r="H248" s="196">
        <v>2</v>
      </c>
      <c r="I248" s="197">
        <v>491.08</v>
      </c>
      <c r="J248" s="196">
        <v>396.05</v>
      </c>
      <c r="K248" s="197">
        <v>37.36</v>
      </c>
      <c r="L248" s="196">
        <v>30.13</v>
      </c>
      <c r="M248" s="196">
        <f t="shared" si="30"/>
        <v>852.36</v>
      </c>
      <c r="N248" s="196">
        <f t="shared" si="31"/>
        <v>852.36</v>
      </c>
      <c r="O248" s="45"/>
      <c r="P248" s="71">
        <v>491.08</v>
      </c>
      <c r="Q248" s="71">
        <v>37.36</v>
      </c>
      <c r="R248" s="71">
        <v>1056.8800000000001</v>
      </c>
      <c r="S248" s="71">
        <v>1056.8800000000001</v>
      </c>
      <c r="T248" s="162">
        <f t="shared" si="27"/>
        <v>-204.5200000000001</v>
      </c>
      <c r="U248" s="71">
        <f t="shared" si="28"/>
        <v>792.1</v>
      </c>
      <c r="V248" s="71">
        <f t="shared" si="29"/>
        <v>60.26</v>
      </c>
    </row>
    <row r="249" spans="1:22" x14ac:dyDescent="0.25">
      <c r="A249" s="60" t="s">
        <v>3208</v>
      </c>
      <c r="B249" s="190" t="s">
        <v>514</v>
      </c>
      <c r="C249" s="191" t="s">
        <v>107</v>
      </c>
      <c r="D249" s="192">
        <v>70563</v>
      </c>
      <c r="E249" s="198" t="s">
        <v>313</v>
      </c>
      <c r="F249" s="194" t="s">
        <v>143</v>
      </c>
      <c r="G249" s="195">
        <v>20</v>
      </c>
      <c r="H249" s="196">
        <v>20</v>
      </c>
      <c r="I249" s="197">
        <v>2.37</v>
      </c>
      <c r="J249" s="196">
        <v>1.91</v>
      </c>
      <c r="K249" s="197">
        <v>2.06</v>
      </c>
      <c r="L249" s="196">
        <v>1.66</v>
      </c>
      <c r="M249" s="196">
        <f t="shared" si="30"/>
        <v>71.400000000000006</v>
      </c>
      <c r="N249" s="196">
        <f t="shared" si="31"/>
        <v>71.400000000000006</v>
      </c>
      <c r="O249" s="37"/>
      <c r="P249" s="71">
        <v>2.37</v>
      </c>
      <c r="Q249" s="71">
        <v>2.06</v>
      </c>
      <c r="R249" s="71">
        <v>88.6</v>
      </c>
      <c r="S249" s="71">
        <v>88.6</v>
      </c>
      <c r="T249" s="162">
        <f t="shared" si="27"/>
        <v>-17.199999999999989</v>
      </c>
      <c r="U249" s="71">
        <f t="shared" si="28"/>
        <v>38.200000000000003</v>
      </c>
      <c r="V249" s="71">
        <f t="shared" si="29"/>
        <v>33.200000000000003</v>
      </c>
    </row>
    <row r="250" spans="1:22" x14ac:dyDescent="0.25">
      <c r="A250" s="60" t="s">
        <v>3209</v>
      </c>
      <c r="B250" s="190" t="s">
        <v>515</v>
      </c>
      <c r="C250" s="191" t="s">
        <v>107</v>
      </c>
      <c r="D250" s="192">
        <v>70561</v>
      </c>
      <c r="E250" s="198" t="s">
        <v>516</v>
      </c>
      <c r="F250" s="194" t="s">
        <v>143</v>
      </c>
      <c r="G250" s="195">
        <v>10</v>
      </c>
      <c r="H250" s="196">
        <v>10</v>
      </c>
      <c r="I250" s="197">
        <v>8.9700000000000006</v>
      </c>
      <c r="J250" s="196">
        <v>7.23</v>
      </c>
      <c r="K250" s="197">
        <v>5.08</v>
      </c>
      <c r="L250" s="196">
        <v>4.09</v>
      </c>
      <c r="M250" s="196">
        <f t="shared" si="30"/>
        <v>113.2</v>
      </c>
      <c r="N250" s="196">
        <f t="shared" si="31"/>
        <v>113.2</v>
      </c>
      <c r="O250" s="37"/>
      <c r="P250" s="71">
        <v>8.9700000000000006</v>
      </c>
      <c r="Q250" s="71">
        <v>5.08</v>
      </c>
      <c r="R250" s="71">
        <v>140.5</v>
      </c>
      <c r="S250" s="71">
        <v>140.5</v>
      </c>
      <c r="T250" s="162">
        <f t="shared" si="27"/>
        <v>-27.299999999999997</v>
      </c>
      <c r="U250" s="71">
        <f t="shared" si="28"/>
        <v>72.3</v>
      </c>
      <c r="V250" s="71">
        <f t="shared" si="29"/>
        <v>40.9</v>
      </c>
    </row>
    <row r="251" spans="1:22" ht="24" x14ac:dyDescent="0.3">
      <c r="A251" s="60" t="s">
        <v>3210</v>
      </c>
      <c r="B251" s="190" t="s">
        <v>517</v>
      </c>
      <c r="C251" s="191" t="s">
        <v>131</v>
      </c>
      <c r="D251" s="192">
        <v>91855</v>
      </c>
      <c r="E251" s="198" t="s">
        <v>518</v>
      </c>
      <c r="F251" s="194" t="s">
        <v>143</v>
      </c>
      <c r="G251" s="195">
        <v>10</v>
      </c>
      <c r="H251" s="196">
        <v>10</v>
      </c>
      <c r="I251" s="197">
        <v>5.27</v>
      </c>
      <c r="J251" s="196">
        <v>4.25</v>
      </c>
      <c r="K251" s="197">
        <v>5.1100000000000003</v>
      </c>
      <c r="L251" s="196">
        <v>4.12</v>
      </c>
      <c r="M251" s="196">
        <f t="shared" si="30"/>
        <v>83.7</v>
      </c>
      <c r="N251" s="196">
        <f t="shared" si="31"/>
        <v>83.7</v>
      </c>
      <c r="O251" s="45"/>
      <c r="P251" s="71">
        <v>5.27</v>
      </c>
      <c r="Q251" s="71">
        <v>5.1100000000000003</v>
      </c>
      <c r="R251" s="71">
        <v>103.8</v>
      </c>
      <c r="S251" s="71">
        <v>103.8</v>
      </c>
      <c r="T251" s="162">
        <f t="shared" si="27"/>
        <v>-20.099999999999994</v>
      </c>
      <c r="U251" s="71">
        <f t="shared" si="28"/>
        <v>42.5</v>
      </c>
      <c r="V251" s="71">
        <f t="shared" si="29"/>
        <v>41.2</v>
      </c>
    </row>
    <row r="252" spans="1:22" x14ac:dyDescent="0.25">
      <c r="A252" s="60" t="s">
        <v>3211</v>
      </c>
      <c r="B252" s="190" t="s">
        <v>519</v>
      </c>
      <c r="C252" s="191" t="s">
        <v>107</v>
      </c>
      <c r="D252" s="192">
        <v>71201</v>
      </c>
      <c r="E252" s="198" t="s">
        <v>520</v>
      </c>
      <c r="F252" s="194" t="s">
        <v>143</v>
      </c>
      <c r="G252" s="195">
        <v>5</v>
      </c>
      <c r="H252" s="196">
        <v>5</v>
      </c>
      <c r="I252" s="197">
        <v>5.33</v>
      </c>
      <c r="J252" s="196">
        <v>4.29</v>
      </c>
      <c r="K252" s="197">
        <v>6.35</v>
      </c>
      <c r="L252" s="196">
        <v>5.12</v>
      </c>
      <c r="M252" s="196">
        <f t="shared" si="30"/>
        <v>47.05</v>
      </c>
      <c r="N252" s="196">
        <f t="shared" si="31"/>
        <v>47.05</v>
      </c>
      <c r="O252" s="37"/>
      <c r="P252" s="71">
        <v>5.33</v>
      </c>
      <c r="Q252" s="71">
        <v>6.35</v>
      </c>
      <c r="R252" s="71">
        <v>58.4</v>
      </c>
      <c r="S252" s="71">
        <v>58.4</v>
      </c>
      <c r="T252" s="162">
        <f t="shared" si="27"/>
        <v>-11.350000000000001</v>
      </c>
      <c r="U252" s="71">
        <f t="shared" si="28"/>
        <v>21.45</v>
      </c>
      <c r="V252" s="71">
        <f t="shared" si="29"/>
        <v>25.6</v>
      </c>
    </row>
    <row r="253" spans="1:22" ht="24" x14ac:dyDescent="0.3">
      <c r="A253" s="60" t="s">
        <v>3212</v>
      </c>
      <c r="B253" s="190" t="s">
        <v>521</v>
      </c>
      <c r="C253" s="191" t="s">
        <v>131</v>
      </c>
      <c r="D253" s="192">
        <v>92867</v>
      </c>
      <c r="E253" s="193" t="s">
        <v>2920</v>
      </c>
      <c r="F253" s="194" t="s">
        <v>102</v>
      </c>
      <c r="G253" s="195">
        <v>2</v>
      </c>
      <c r="H253" s="196">
        <v>2</v>
      </c>
      <c r="I253" s="197">
        <v>8.56</v>
      </c>
      <c r="J253" s="196">
        <v>6.9</v>
      </c>
      <c r="K253" s="197">
        <v>21.08</v>
      </c>
      <c r="L253" s="196">
        <v>17</v>
      </c>
      <c r="M253" s="196">
        <f t="shared" si="30"/>
        <v>47.8</v>
      </c>
      <c r="N253" s="196">
        <f t="shared" si="31"/>
        <v>47.8</v>
      </c>
      <c r="O253" s="45"/>
      <c r="P253" s="71">
        <v>8.56</v>
      </c>
      <c r="Q253" s="71">
        <v>21.08</v>
      </c>
      <c r="R253" s="71">
        <v>59.28</v>
      </c>
      <c r="S253" s="71">
        <v>59.28</v>
      </c>
      <c r="T253" s="162">
        <f t="shared" si="27"/>
        <v>-11.480000000000004</v>
      </c>
      <c r="U253" s="71">
        <f t="shared" si="28"/>
        <v>13.8</v>
      </c>
      <c r="V253" s="71">
        <f t="shared" si="29"/>
        <v>34</v>
      </c>
    </row>
    <row r="254" spans="1:22" ht="24" x14ac:dyDescent="0.3">
      <c r="A254" s="60" t="s">
        <v>3213</v>
      </c>
      <c r="B254" s="190" t="s">
        <v>522</v>
      </c>
      <c r="C254" s="191" t="s">
        <v>131</v>
      </c>
      <c r="D254" s="192">
        <v>92869</v>
      </c>
      <c r="E254" s="198" t="s">
        <v>523</v>
      </c>
      <c r="F254" s="194" t="s">
        <v>102</v>
      </c>
      <c r="G254" s="195">
        <v>2</v>
      </c>
      <c r="H254" s="196">
        <v>2</v>
      </c>
      <c r="I254" s="197">
        <v>3.92</v>
      </c>
      <c r="J254" s="196">
        <v>3.16</v>
      </c>
      <c r="K254" s="197">
        <v>6.39</v>
      </c>
      <c r="L254" s="196">
        <v>5.15</v>
      </c>
      <c r="M254" s="196">
        <f t="shared" si="30"/>
        <v>16.62</v>
      </c>
      <c r="N254" s="196">
        <f t="shared" si="31"/>
        <v>16.62</v>
      </c>
      <c r="O254" s="45"/>
      <c r="P254" s="71">
        <v>3.92</v>
      </c>
      <c r="Q254" s="71">
        <v>6.39</v>
      </c>
      <c r="R254" s="71">
        <v>20.62</v>
      </c>
      <c r="S254" s="71">
        <v>20.62</v>
      </c>
      <c r="T254" s="162">
        <f t="shared" si="27"/>
        <v>-4</v>
      </c>
      <c r="U254" s="71">
        <f t="shared" si="28"/>
        <v>6.32</v>
      </c>
      <c r="V254" s="71">
        <f t="shared" si="29"/>
        <v>10.3</v>
      </c>
    </row>
    <row r="255" spans="1:22" x14ac:dyDescent="0.25">
      <c r="A255" s="60" t="s">
        <v>3214</v>
      </c>
      <c r="B255" s="190" t="s">
        <v>524</v>
      </c>
      <c r="C255" s="191" t="s">
        <v>107</v>
      </c>
      <c r="D255" s="192">
        <v>70421</v>
      </c>
      <c r="E255" s="198" t="s">
        <v>340</v>
      </c>
      <c r="F255" s="194" t="s">
        <v>341</v>
      </c>
      <c r="G255" s="195">
        <v>2</v>
      </c>
      <c r="H255" s="196">
        <v>2</v>
      </c>
      <c r="I255" s="197">
        <v>1.78</v>
      </c>
      <c r="J255" s="196">
        <v>1.43</v>
      </c>
      <c r="K255" s="197">
        <v>0.37</v>
      </c>
      <c r="L255" s="196">
        <v>0.28999999999999998</v>
      </c>
      <c r="M255" s="196">
        <f t="shared" si="30"/>
        <v>3.44</v>
      </c>
      <c r="N255" s="196">
        <f t="shared" si="31"/>
        <v>3.44</v>
      </c>
      <c r="O255" s="37"/>
      <c r="P255" s="71">
        <v>1.78</v>
      </c>
      <c r="Q255" s="71">
        <v>0.37</v>
      </c>
      <c r="R255" s="71">
        <v>4.3</v>
      </c>
      <c r="S255" s="71">
        <v>4.3</v>
      </c>
      <c r="T255" s="162">
        <f t="shared" si="27"/>
        <v>-0.85999999999999988</v>
      </c>
      <c r="U255" s="71">
        <f t="shared" si="28"/>
        <v>2.86</v>
      </c>
      <c r="V255" s="71">
        <f t="shared" si="29"/>
        <v>0.57999999999999996</v>
      </c>
    </row>
    <row r="256" spans="1:22" ht="24" x14ac:dyDescent="0.3">
      <c r="A256" s="60" t="s">
        <v>3215</v>
      </c>
      <c r="B256" s="190" t="s">
        <v>525</v>
      </c>
      <c r="C256" s="191" t="s">
        <v>131</v>
      </c>
      <c r="D256" s="192">
        <v>91875</v>
      </c>
      <c r="E256" s="198" t="s">
        <v>526</v>
      </c>
      <c r="F256" s="194" t="s">
        <v>102</v>
      </c>
      <c r="G256" s="195">
        <v>2</v>
      </c>
      <c r="H256" s="196">
        <v>2</v>
      </c>
      <c r="I256" s="197">
        <v>2.39</v>
      </c>
      <c r="J256" s="196">
        <v>1.92</v>
      </c>
      <c r="K256" s="197">
        <v>5.25</v>
      </c>
      <c r="L256" s="196">
        <v>4.2300000000000004</v>
      </c>
      <c r="M256" s="196">
        <f t="shared" si="30"/>
        <v>12.3</v>
      </c>
      <c r="N256" s="196">
        <f t="shared" si="31"/>
        <v>12.3</v>
      </c>
      <c r="O256" s="45"/>
      <c r="P256" s="71">
        <v>2.39</v>
      </c>
      <c r="Q256" s="71">
        <v>5.25</v>
      </c>
      <c r="R256" s="71">
        <v>15.28</v>
      </c>
      <c r="S256" s="71">
        <v>15.28</v>
      </c>
      <c r="T256" s="162">
        <f t="shared" si="27"/>
        <v>-2.9799999999999986</v>
      </c>
      <c r="U256" s="71">
        <f t="shared" si="28"/>
        <v>3.84</v>
      </c>
      <c r="V256" s="71">
        <f t="shared" si="29"/>
        <v>8.4600000000000009</v>
      </c>
    </row>
    <row r="257" spans="1:22" x14ac:dyDescent="0.25">
      <c r="A257" s="60" t="s">
        <v>3216</v>
      </c>
      <c r="B257" s="190" t="s">
        <v>527</v>
      </c>
      <c r="C257" s="191" t="s">
        <v>107</v>
      </c>
      <c r="D257" s="192">
        <v>71862</v>
      </c>
      <c r="E257" s="198" t="s">
        <v>528</v>
      </c>
      <c r="F257" s="194" t="s">
        <v>102</v>
      </c>
      <c r="G257" s="195">
        <v>10</v>
      </c>
      <c r="H257" s="196">
        <v>10</v>
      </c>
      <c r="I257" s="197">
        <v>0.26</v>
      </c>
      <c r="J257" s="196">
        <v>0.2</v>
      </c>
      <c r="K257" s="197">
        <v>0.68</v>
      </c>
      <c r="L257" s="196">
        <v>0.54</v>
      </c>
      <c r="M257" s="196">
        <f t="shared" si="30"/>
        <v>7.4</v>
      </c>
      <c r="N257" s="196">
        <f t="shared" si="31"/>
        <v>7.4</v>
      </c>
      <c r="O257" s="37"/>
      <c r="P257" s="71">
        <v>0.26</v>
      </c>
      <c r="Q257" s="71">
        <v>0.68</v>
      </c>
      <c r="R257" s="71">
        <v>9.4</v>
      </c>
      <c r="S257" s="71">
        <v>9.4</v>
      </c>
      <c r="T257" s="162">
        <f t="shared" si="27"/>
        <v>-2</v>
      </c>
      <c r="U257" s="71">
        <f t="shared" si="28"/>
        <v>2</v>
      </c>
      <c r="V257" s="71">
        <f t="shared" si="29"/>
        <v>5.4</v>
      </c>
    </row>
    <row r="258" spans="1:22" x14ac:dyDescent="0.25">
      <c r="A258" s="60" t="s">
        <v>3217</v>
      </c>
      <c r="B258" s="190" t="s">
        <v>529</v>
      </c>
      <c r="C258" s="191" t="s">
        <v>107</v>
      </c>
      <c r="D258" s="192">
        <v>70392</v>
      </c>
      <c r="E258" s="198" t="s">
        <v>530</v>
      </c>
      <c r="F258" s="194" t="s">
        <v>102</v>
      </c>
      <c r="G258" s="195">
        <v>10</v>
      </c>
      <c r="H258" s="196">
        <v>10</v>
      </c>
      <c r="I258" s="197">
        <v>0.27</v>
      </c>
      <c r="J258" s="196">
        <v>0.21</v>
      </c>
      <c r="K258" s="197">
        <v>0.6</v>
      </c>
      <c r="L258" s="196">
        <v>0.48</v>
      </c>
      <c r="M258" s="196">
        <f t="shared" si="30"/>
        <v>6.9</v>
      </c>
      <c r="N258" s="196">
        <f t="shared" si="31"/>
        <v>6.9</v>
      </c>
      <c r="O258" s="37"/>
      <c r="P258" s="71">
        <v>0.27</v>
      </c>
      <c r="Q258" s="71">
        <v>0.6</v>
      </c>
      <c r="R258" s="71">
        <v>8.6999999999999993</v>
      </c>
      <c r="S258" s="71">
        <v>8.6999999999999993</v>
      </c>
      <c r="T258" s="162">
        <f t="shared" si="27"/>
        <v>-1.7999999999999989</v>
      </c>
      <c r="U258" s="71">
        <f t="shared" si="28"/>
        <v>2.1</v>
      </c>
      <c r="V258" s="71">
        <f t="shared" si="29"/>
        <v>4.8</v>
      </c>
    </row>
    <row r="259" spans="1:22" x14ac:dyDescent="0.25">
      <c r="A259" s="60" t="s">
        <v>3218</v>
      </c>
      <c r="B259" s="184" t="s">
        <v>531</v>
      </c>
      <c r="C259" s="187"/>
      <c r="D259" s="187"/>
      <c r="E259" s="186" t="s">
        <v>532</v>
      </c>
      <c r="F259" s="187"/>
      <c r="G259" s="188"/>
      <c r="H259" s="188"/>
      <c r="I259" s="177"/>
      <c r="J259" s="188"/>
      <c r="K259" s="177"/>
      <c r="L259" s="188"/>
      <c r="M259" s="189">
        <f>SUM(M260:M281)</f>
        <v>80752.620000000024</v>
      </c>
      <c r="N259" s="189">
        <f>SUM(N260:N281)</f>
        <v>80752.620000000024</v>
      </c>
      <c r="O259" s="37"/>
      <c r="P259" s="69"/>
      <c r="Q259" s="69"/>
      <c r="R259" s="70">
        <v>100169.91</v>
      </c>
      <c r="S259" s="70">
        <v>100169.91</v>
      </c>
      <c r="T259" s="162">
        <f t="shared" si="27"/>
        <v>-19417.289999999979</v>
      </c>
      <c r="U259" s="71">
        <f t="shared" si="28"/>
        <v>0</v>
      </c>
      <c r="V259" s="71">
        <f t="shared" si="29"/>
        <v>0</v>
      </c>
    </row>
    <row r="260" spans="1:22" x14ac:dyDescent="0.25">
      <c r="A260" s="60" t="s">
        <v>3219</v>
      </c>
      <c r="B260" s="190" t="s">
        <v>533</v>
      </c>
      <c r="C260" s="191" t="s">
        <v>107</v>
      </c>
      <c r="D260" s="192">
        <v>40101</v>
      </c>
      <c r="E260" s="198" t="s">
        <v>163</v>
      </c>
      <c r="F260" s="194" t="s">
        <v>125</v>
      </c>
      <c r="G260" s="195">
        <v>20</v>
      </c>
      <c r="H260" s="196">
        <v>20</v>
      </c>
      <c r="I260" s="197">
        <v>0</v>
      </c>
      <c r="J260" s="196">
        <v>0</v>
      </c>
      <c r="K260" s="197">
        <v>34.229999999999997</v>
      </c>
      <c r="L260" s="196">
        <v>27.6</v>
      </c>
      <c r="M260" s="196">
        <f t="shared" ref="M260:M281" si="32">TRUNC(((J260*G260)+(L260*G260)),2)</f>
        <v>552</v>
      </c>
      <c r="N260" s="196">
        <f t="shared" ref="N260:N281" si="33">TRUNC(((J260*H260)+(L260*H260)),2)</f>
        <v>552</v>
      </c>
      <c r="O260" s="37"/>
      <c r="P260" s="71">
        <v>0</v>
      </c>
      <c r="Q260" s="71">
        <v>34.229999999999997</v>
      </c>
      <c r="R260" s="71">
        <v>684.6</v>
      </c>
      <c r="S260" s="71">
        <v>684.6</v>
      </c>
      <c r="T260" s="162">
        <f t="shared" si="27"/>
        <v>-132.60000000000002</v>
      </c>
      <c r="U260" s="71">
        <f t="shared" si="28"/>
        <v>0</v>
      </c>
      <c r="V260" s="71">
        <f t="shared" si="29"/>
        <v>552</v>
      </c>
    </row>
    <row r="261" spans="1:22" x14ac:dyDescent="0.25">
      <c r="A261" s="60" t="s">
        <v>3220</v>
      </c>
      <c r="B261" s="190" t="s">
        <v>534</v>
      </c>
      <c r="C261" s="191" t="s">
        <v>107</v>
      </c>
      <c r="D261" s="192">
        <v>40902</v>
      </c>
      <c r="E261" s="198" t="s">
        <v>165</v>
      </c>
      <c r="F261" s="194" t="s">
        <v>125</v>
      </c>
      <c r="G261" s="195">
        <v>20</v>
      </c>
      <c r="H261" s="196">
        <v>20</v>
      </c>
      <c r="I261" s="197">
        <v>0</v>
      </c>
      <c r="J261" s="196">
        <v>0</v>
      </c>
      <c r="K261" s="197">
        <v>22.68</v>
      </c>
      <c r="L261" s="196">
        <v>18.29</v>
      </c>
      <c r="M261" s="196">
        <f t="shared" si="32"/>
        <v>365.8</v>
      </c>
      <c r="N261" s="196">
        <f t="shared" si="33"/>
        <v>365.8</v>
      </c>
      <c r="O261" s="37"/>
      <c r="P261" s="71">
        <v>0</v>
      </c>
      <c r="Q261" s="71">
        <v>22.68</v>
      </c>
      <c r="R261" s="71">
        <v>453.6</v>
      </c>
      <c r="S261" s="71">
        <v>453.6</v>
      </c>
      <c r="T261" s="162">
        <f t="shared" si="27"/>
        <v>-87.800000000000011</v>
      </c>
      <c r="U261" s="71">
        <f t="shared" si="28"/>
        <v>0</v>
      </c>
      <c r="V261" s="71">
        <f t="shared" si="29"/>
        <v>365.8</v>
      </c>
    </row>
    <row r="262" spans="1:22" x14ac:dyDescent="0.25">
      <c r="A262" s="60" t="s">
        <v>3221</v>
      </c>
      <c r="B262" s="190" t="s">
        <v>535</v>
      </c>
      <c r="C262" s="191" t="s">
        <v>107</v>
      </c>
      <c r="D262" s="192">
        <v>70543</v>
      </c>
      <c r="E262" s="198" t="s">
        <v>413</v>
      </c>
      <c r="F262" s="194" t="s">
        <v>143</v>
      </c>
      <c r="G262" s="195">
        <v>1101</v>
      </c>
      <c r="H262" s="196">
        <v>1101</v>
      </c>
      <c r="I262" s="197">
        <v>32.93</v>
      </c>
      <c r="J262" s="196">
        <v>26.55</v>
      </c>
      <c r="K262" s="197">
        <v>5.98</v>
      </c>
      <c r="L262" s="196">
        <v>4.82</v>
      </c>
      <c r="M262" s="196">
        <f t="shared" si="32"/>
        <v>34538.370000000003</v>
      </c>
      <c r="N262" s="196">
        <f t="shared" si="33"/>
        <v>34538.370000000003</v>
      </c>
      <c r="O262" s="37"/>
      <c r="P262" s="71">
        <v>32.93</v>
      </c>
      <c r="Q262" s="71">
        <v>5.98</v>
      </c>
      <c r="R262" s="71">
        <v>42839.91</v>
      </c>
      <c r="S262" s="71">
        <v>42839.91</v>
      </c>
      <c r="T262" s="162">
        <f t="shared" si="27"/>
        <v>-8301.5400000000009</v>
      </c>
      <c r="U262" s="71">
        <f t="shared" si="28"/>
        <v>29231.55</v>
      </c>
      <c r="V262" s="71">
        <f t="shared" si="29"/>
        <v>5306.82</v>
      </c>
    </row>
    <row r="263" spans="1:22" x14ac:dyDescent="0.25">
      <c r="A263" s="60" t="s">
        <v>3222</v>
      </c>
      <c r="B263" s="190" t="s">
        <v>536</v>
      </c>
      <c r="C263" s="191" t="s">
        <v>107</v>
      </c>
      <c r="D263" s="192">
        <v>70544</v>
      </c>
      <c r="E263" s="198" t="s">
        <v>537</v>
      </c>
      <c r="F263" s="194" t="s">
        <v>143</v>
      </c>
      <c r="G263" s="195">
        <v>580</v>
      </c>
      <c r="H263" s="196">
        <v>580</v>
      </c>
      <c r="I263" s="197">
        <v>45.15</v>
      </c>
      <c r="J263" s="196">
        <v>36.409999999999997</v>
      </c>
      <c r="K263" s="197">
        <v>6.35</v>
      </c>
      <c r="L263" s="196">
        <v>5.12</v>
      </c>
      <c r="M263" s="196">
        <f t="shared" si="32"/>
        <v>24087.4</v>
      </c>
      <c r="N263" s="196">
        <f t="shared" si="33"/>
        <v>24087.4</v>
      </c>
      <c r="O263" s="37"/>
      <c r="P263" s="71">
        <v>45.15</v>
      </c>
      <c r="Q263" s="71">
        <v>6.35</v>
      </c>
      <c r="R263" s="71">
        <v>29870</v>
      </c>
      <c r="S263" s="71">
        <v>29870</v>
      </c>
      <c r="T263" s="162">
        <f t="shared" si="27"/>
        <v>-5782.5999999999985</v>
      </c>
      <c r="U263" s="71">
        <f t="shared" si="28"/>
        <v>21117.8</v>
      </c>
      <c r="V263" s="71">
        <f t="shared" si="29"/>
        <v>2969.6</v>
      </c>
    </row>
    <row r="264" spans="1:22" ht="24" x14ac:dyDescent="0.3">
      <c r="A264" s="60" t="s">
        <v>3223</v>
      </c>
      <c r="B264" s="190" t="s">
        <v>538</v>
      </c>
      <c r="C264" s="191" t="s">
        <v>131</v>
      </c>
      <c r="D264" s="192">
        <v>98111</v>
      </c>
      <c r="E264" s="193" t="s">
        <v>2921</v>
      </c>
      <c r="F264" s="194" t="s">
        <v>102</v>
      </c>
      <c r="G264" s="195">
        <v>48</v>
      </c>
      <c r="H264" s="196">
        <v>48</v>
      </c>
      <c r="I264" s="197">
        <v>42.51</v>
      </c>
      <c r="J264" s="196">
        <v>34.28</v>
      </c>
      <c r="K264" s="197">
        <v>5.84</v>
      </c>
      <c r="L264" s="196">
        <v>4.7</v>
      </c>
      <c r="M264" s="196">
        <f t="shared" si="32"/>
        <v>1871.04</v>
      </c>
      <c r="N264" s="196">
        <f t="shared" si="33"/>
        <v>1871.04</v>
      </c>
      <c r="O264" s="45"/>
      <c r="P264" s="71">
        <v>42.51</v>
      </c>
      <c r="Q264" s="71">
        <v>5.84</v>
      </c>
      <c r="R264" s="71">
        <v>2320.8000000000002</v>
      </c>
      <c r="S264" s="71">
        <v>2320.8000000000002</v>
      </c>
      <c r="T264" s="162">
        <f t="shared" si="27"/>
        <v>-449.76000000000022</v>
      </c>
      <c r="U264" s="71">
        <f t="shared" si="28"/>
        <v>1645.44</v>
      </c>
      <c r="V264" s="71">
        <f t="shared" si="29"/>
        <v>225.6</v>
      </c>
    </row>
    <row r="265" spans="1:22" ht="24" x14ac:dyDescent="0.3">
      <c r="A265" s="60" t="s">
        <v>3224</v>
      </c>
      <c r="B265" s="190" t="s">
        <v>539</v>
      </c>
      <c r="C265" s="191" t="s">
        <v>127</v>
      </c>
      <c r="D265" s="199" t="s">
        <v>540</v>
      </c>
      <c r="E265" s="198" t="s">
        <v>541</v>
      </c>
      <c r="F265" s="194" t="s">
        <v>102</v>
      </c>
      <c r="G265" s="195">
        <v>48</v>
      </c>
      <c r="H265" s="196">
        <v>48</v>
      </c>
      <c r="I265" s="197">
        <v>150.62</v>
      </c>
      <c r="J265" s="196">
        <v>121.47</v>
      </c>
      <c r="K265" s="197">
        <v>14.3</v>
      </c>
      <c r="L265" s="196">
        <v>11.53</v>
      </c>
      <c r="M265" s="196">
        <f t="shared" si="32"/>
        <v>6384</v>
      </c>
      <c r="N265" s="196">
        <f t="shared" si="33"/>
        <v>6384</v>
      </c>
      <c r="O265" s="45"/>
      <c r="P265" s="71">
        <v>150.62</v>
      </c>
      <c r="Q265" s="71">
        <v>14.3</v>
      </c>
      <c r="R265" s="71">
        <v>7916.16</v>
      </c>
      <c r="S265" s="71">
        <v>7916.16</v>
      </c>
      <c r="T265" s="162">
        <f t="shared" si="27"/>
        <v>-1532.1599999999999</v>
      </c>
      <c r="U265" s="71">
        <f t="shared" si="28"/>
        <v>5830.56</v>
      </c>
      <c r="V265" s="71">
        <f t="shared" si="29"/>
        <v>553.44000000000005</v>
      </c>
    </row>
    <row r="266" spans="1:22" x14ac:dyDescent="0.25">
      <c r="A266" s="60" t="s">
        <v>3225</v>
      </c>
      <c r="B266" s="190" t="s">
        <v>542</v>
      </c>
      <c r="C266" s="191" t="s">
        <v>107</v>
      </c>
      <c r="D266" s="192">
        <v>71381</v>
      </c>
      <c r="E266" s="198" t="s">
        <v>543</v>
      </c>
      <c r="F266" s="194" t="s">
        <v>102</v>
      </c>
      <c r="G266" s="195">
        <v>52</v>
      </c>
      <c r="H266" s="196">
        <v>52</v>
      </c>
      <c r="I266" s="197">
        <v>89.12</v>
      </c>
      <c r="J266" s="196">
        <v>71.87</v>
      </c>
      <c r="K266" s="197">
        <v>14.94</v>
      </c>
      <c r="L266" s="196">
        <v>12.04</v>
      </c>
      <c r="M266" s="196">
        <f t="shared" si="32"/>
        <v>4363.32</v>
      </c>
      <c r="N266" s="196">
        <f t="shared" si="33"/>
        <v>4363.32</v>
      </c>
      <c r="O266" s="37"/>
      <c r="P266" s="71">
        <v>89.12</v>
      </c>
      <c r="Q266" s="71">
        <v>14.94</v>
      </c>
      <c r="R266" s="71">
        <v>5411.12</v>
      </c>
      <c r="S266" s="71">
        <v>5411.12</v>
      </c>
      <c r="T266" s="162">
        <f t="shared" si="27"/>
        <v>-1047.8000000000002</v>
      </c>
      <c r="U266" s="71">
        <f t="shared" si="28"/>
        <v>3737.24</v>
      </c>
      <c r="V266" s="71">
        <f t="shared" si="29"/>
        <v>626.08000000000004</v>
      </c>
    </row>
    <row r="267" spans="1:22" x14ac:dyDescent="0.3">
      <c r="A267" s="60" t="s">
        <v>3226</v>
      </c>
      <c r="B267" s="190" t="s">
        <v>544</v>
      </c>
      <c r="C267" s="191" t="s">
        <v>127</v>
      </c>
      <c r="D267" s="199" t="s">
        <v>545</v>
      </c>
      <c r="E267" s="198" t="s">
        <v>546</v>
      </c>
      <c r="F267" s="194" t="s">
        <v>102</v>
      </c>
      <c r="G267" s="195">
        <v>68</v>
      </c>
      <c r="H267" s="196">
        <v>68</v>
      </c>
      <c r="I267" s="197">
        <v>15.32</v>
      </c>
      <c r="J267" s="196">
        <v>12.35</v>
      </c>
      <c r="K267" s="197">
        <v>11.21</v>
      </c>
      <c r="L267" s="196">
        <v>9.0399999999999991</v>
      </c>
      <c r="M267" s="196">
        <f t="shared" si="32"/>
        <v>1454.52</v>
      </c>
      <c r="N267" s="196">
        <f t="shared" si="33"/>
        <v>1454.52</v>
      </c>
      <c r="O267" s="45"/>
      <c r="P267" s="71">
        <v>15.32</v>
      </c>
      <c r="Q267" s="71">
        <v>11.21</v>
      </c>
      <c r="R267" s="71">
        <v>1804.04</v>
      </c>
      <c r="S267" s="71">
        <v>1804.04</v>
      </c>
      <c r="T267" s="162">
        <f t="shared" si="27"/>
        <v>-349.52</v>
      </c>
      <c r="U267" s="71">
        <f t="shared" si="28"/>
        <v>839.8</v>
      </c>
      <c r="V267" s="71">
        <f t="shared" si="29"/>
        <v>614.72</v>
      </c>
    </row>
    <row r="268" spans="1:22" x14ac:dyDescent="0.25">
      <c r="A268" s="60" t="s">
        <v>3227</v>
      </c>
      <c r="B268" s="190" t="s">
        <v>547</v>
      </c>
      <c r="C268" s="191" t="s">
        <v>107</v>
      </c>
      <c r="D268" s="192">
        <v>70255</v>
      </c>
      <c r="E268" s="198" t="s">
        <v>548</v>
      </c>
      <c r="F268" s="194" t="s">
        <v>102</v>
      </c>
      <c r="G268" s="195">
        <v>25</v>
      </c>
      <c r="H268" s="196">
        <v>25</v>
      </c>
      <c r="I268" s="197">
        <v>17.04</v>
      </c>
      <c r="J268" s="196">
        <v>13.74</v>
      </c>
      <c r="K268" s="197">
        <v>9.35</v>
      </c>
      <c r="L268" s="196">
        <v>7.54</v>
      </c>
      <c r="M268" s="196">
        <f t="shared" si="32"/>
        <v>532</v>
      </c>
      <c r="N268" s="196">
        <f t="shared" si="33"/>
        <v>532</v>
      </c>
      <c r="O268" s="37"/>
      <c r="P268" s="71">
        <v>17.04</v>
      </c>
      <c r="Q268" s="71">
        <v>9.35</v>
      </c>
      <c r="R268" s="71">
        <v>659.75</v>
      </c>
      <c r="S268" s="71">
        <v>659.75</v>
      </c>
      <c r="T268" s="162">
        <f t="shared" si="27"/>
        <v>-127.75</v>
      </c>
      <c r="U268" s="71">
        <f t="shared" si="28"/>
        <v>343.5</v>
      </c>
      <c r="V268" s="71">
        <f t="shared" si="29"/>
        <v>188.5</v>
      </c>
    </row>
    <row r="269" spans="1:22" x14ac:dyDescent="0.25">
      <c r="A269" s="60" t="s">
        <v>3228</v>
      </c>
      <c r="B269" s="190" t="s">
        <v>549</v>
      </c>
      <c r="C269" s="191" t="s">
        <v>127</v>
      </c>
      <c r="D269" s="199" t="s">
        <v>488</v>
      </c>
      <c r="E269" s="198" t="s">
        <v>489</v>
      </c>
      <c r="F269" s="194" t="s">
        <v>102</v>
      </c>
      <c r="G269" s="195">
        <v>68</v>
      </c>
      <c r="H269" s="196">
        <v>68</v>
      </c>
      <c r="I269" s="197">
        <v>0.25</v>
      </c>
      <c r="J269" s="196">
        <v>0.2</v>
      </c>
      <c r="K269" s="197">
        <v>0.14000000000000001</v>
      </c>
      <c r="L269" s="196">
        <v>0.11</v>
      </c>
      <c r="M269" s="196">
        <f t="shared" si="32"/>
        <v>21.08</v>
      </c>
      <c r="N269" s="196">
        <f t="shared" si="33"/>
        <v>21.08</v>
      </c>
      <c r="O269" s="37"/>
      <c r="P269" s="71">
        <v>0.25</v>
      </c>
      <c r="Q269" s="71">
        <v>0.14000000000000001</v>
      </c>
      <c r="R269" s="71">
        <v>26.52</v>
      </c>
      <c r="S269" s="71">
        <v>26.52</v>
      </c>
      <c r="T269" s="162">
        <f t="shared" ref="T269:T332" si="34">N269-S269</f>
        <v>-5.4400000000000013</v>
      </c>
      <c r="U269" s="71">
        <f t="shared" si="28"/>
        <v>13.6</v>
      </c>
      <c r="V269" s="71">
        <f t="shared" si="29"/>
        <v>7.48</v>
      </c>
    </row>
    <row r="270" spans="1:22" ht="36" x14ac:dyDescent="0.3">
      <c r="A270" s="60" t="s">
        <v>3229</v>
      </c>
      <c r="B270" s="190" t="s">
        <v>550</v>
      </c>
      <c r="C270" s="191" t="s">
        <v>127</v>
      </c>
      <c r="D270" s="199" t="s">
        <v>551</v>
      </c>
      <c r="E270" s="198" t="s">
        <v>552</v>
      </c>
      <c r="F270" s="194" t="s">
        <v>102</v>
      </c>
      <c r="G270" s="195">
        <v>200</v>
      </c>
      <c r="H270" s="196">
        <v>200</v>
      </c>
      <c r="I270" s="197">
        <v>1.75</v>
      </c>
      <c r="J270" s="196">
        <v>1.41</v>
      </c>
      <c r="K270" s="197">
        <v>3.11</v>
      </c>
      <c r="L270" s="196">
        <v>2.5</v>
      </c>
      <c r="M270" s="196">
        <f t="shared" si="32"/>
        <v>782</v>
      </c>
      <c r="N270" s="196">
        <f t="shared" si="33"/>
        <v>782</v>
      </c>
      <c r="O270" s="45"/>
      <c r="P270" s="71">
        <v>1.75</v>
      </c>
      <c r="Q270" s="71">
        <v>3.11</v>
      </c>
      <c r="R270" s="71">
        <v>972</v>
      </c>
      <c r="S270" s="71">
        <v>972</v>
      </c>
      <c r="T270" s="162">
        <f t="shared" si="34"/>
        <v>-190</v>
      </c>
      <c r="U270" s="71">
        <f t="shared" si="28"/>
        <v>282</v>
      </c>
      <c r="V270" s="71">
        <f t="shared" si="29"/>
        <v>500</v>
      </c>
    </row>
    <row r="271" spans="1:22" x14ac:dyDescent="0.25">
      <c r="A271" s="60" t="s">
        <v>3230</v>
      </c>
      <c r="B271" s="190" t="s">
        <v>553</v>
      </c>
      <c r="C271" s="191" t="s">
        <v>107</v>
      </c>
      <c r="D271" s="192">
        <v>71872</v>
      </c>
      <c r="E271" s="198" t="s">
        <v>554</v>
      </c>
      <c r="F271" s="194" t="s">
        <v>102</v>
      </c>
      <c r="G271" s="195">
        <v>68</v>
      </c>
      <c r="H271" s="196">
        <v>68</v>
      </c>
      <c r="I271" s="197">
        <v>0.23</v>
      </c>
      <c r="J271" s="196">
        <v>0.18</v>
      </c>
      <c r="K271" s="197">
        <v>0.25</v>
      </c>
      <c r="L271" s="196">
        <v>0.2</v>
      </c>
      <c r="M271" s="196">
        <f t="shared" si="32"/>
        <v>25.84</v>
      </c>
      <c r="N271" s="196">
        <f t="shared" si="33"/>
        <v>25.84</v>
      </c>
      <c r="O271" s="37"/>
      <c r="P271" s="71">
        <v>0.23</v>
      </c>
      <c r="Q271" s="71">
        <v>0.25</v>
      </c>
      <c r="R271" s="71">
        <v>32.64</v>
      </c>
      <c r="S271" s="71">
        <v>32.64</v>
      </c>
      <c r="T271" s="162">
        <f t="shared" si="34"/>
        <v>-6.8000000000000007</v>
      </c>
      <c r="U271" s="71">
        <f t="shared" si="28"/>
        <v>12.24</v>
      </c>
      <c r="V271" s="71">
        <f t="shared" si="29"/>
        <v>13.6</v>
      </c>
    </row>
    <row r="272" spans="1:22" x14ac:dyDescent="0.25">
      <c r="A272" s="60" t="s">
        <v>3231</v>
      </c>
      <c r="B272" s="190" t="s">
        <v>555</v>
      </c>
      <c r="C272" s="191" t="s">
        <v>107</v>
      </c>
      <c r="D272" s="192">
        <v>70393</v>
      </c>
      <c r="E272" s="198" t="s">
        <v>366</v>
      </c>
      <c r="F272" s="194" t="s">
        <v>102</v>
      </c>
      <c r="G272" s="195">
        <v>68</v>
      </c>
      <c r="H272" s="196">
        <v>68</v>
      </c>
      <c r="I272" s="197">
        <v>0.45</v>
      </c>
      <c r="J272" s="196">
        <v>0.36</v>
      </c>
      <c r="K272" s="197">
        <v>0.75</v>
      </c>
      <c r="L272" s="196">
        <v>0.6</v>
      </c>
      <c r="M272" s="196">
        <f t="shared" si="32"/>
        <v>65.28</v>
      </c>
      <c r="N272" s="196">
        <f t="shared" si="33"/>
        <v>65.28</v>
      </c>
      <c r="O272" s="37"/>
      <c r="P272" s="71">
        <v>0.45</v>
      </c>
      <c r="Q272" s="71">
        <v>0.75</v>
      </c>
      <c r="R272" s="71">
        <v>81.599999999999994</v>
      </c>
      <c r="S272" s="71">
        <v>81.599999999999994</v>
      </c>
      <c r="T272" s="162">
        <f t="shared" si="34"/>
        <v>-16.319999999999993</v>
      </c>
      <c r="U272" s="71">
        <f t="shared" ref="U272:U335" si="35">TRUNC(J272*H272,2)</f>
        <v>24.48</v>
      </c>
      <c r="V272" s="71">
        <f t="shared" ref="V272:V335" si="36">TRUNC(L272*H272,2)</f>
        <v>40.799999999999997</v>
      </c>
    </row>
    <row r="273" spans="1:22" x14ac:dyDescent="0.25">
      <c r="A273" s="60" t="s">
        <v>3232</v>
      </c>
      <c r="B273" s="190" t="s">
        <v>556</v>
      </c>
      <c r="C273" s="191" t="s">
        <v>107</v>
      </c>
      <c r="D273" s="192">
        <v>71202</v>
      </c>
      <c r="E273" s="198" t="s">
        <v>448</v>
      </c>
      <c r="F273" s="194" t="s">
        <v>143</v>
      </c>
      <c r="G273" s="195">
        <v>144</v>
      </c>
      <c r="H273" s="196">
        <v>144</v>
      </c>
      <c r="I273" s="197">
        <v>8.0500000000000007</v>
      </c>
      <c r="J273" s="196">
        <v>6.49</v>
      </c>
      <c r="K273" s="197">
        <v>7.47</v>
      </c>
      <c r="L273" s="196">
        <v>6.02</v>
      </c>
      <c r="M273" s="196">
        <f t="shared" si="32"/>
        <v>1801.44</v>
      </c>
      <c r="N273" s="196">
        <f t="shared" si="33"/>
        <v>1801.44</v>
      </c>
      <c r="O273" s="37"/>
      <c r="P273" s="71">
        <v>8.0500000000000007</v>
      </c>
      <c r="Q273" s="71">
        <v>7.47</v>
      </c>
      <c r="R273" s="71">
        <v>2234.88</v>
      </c>
      <c r="S273" s="71">
        <v>2234.88</v>
      </c>
      <c r="T273" s="162">
        <f t="shared" si="34"/>
        <v>-433.44000000000005</v>
      </c>
      <c r="U273" s="71">
        <f t="shared" si="35"/>
        <v>934.56</v>
      </c>
      <c r="V273" s="71">
        <f t="shared" si="36"/>
        <v>866.88</v>
      </c>
    </row>
    <row r="274" spans="1:22" x14ac:dyDescent="0.25">
      <c r="A274" s="60" t="s">
        <v>3233</v>
      </c>
      <c r="B274" s="190" t="s">
        <v>557</v>
      </c>
      <c r="C274" s="191" t="s">
        <v>107</v>
      </c>
      <c r="D274" s="192">
        <v>70372</v>
      </c>
      <c r="E274" s="198" t="s">
        <v>558</v>
      </c>
      <c r="F274" s="194" t="s">
        <v>102</v>
      </c>
      <c r="G274" s="195">
        <v>96</v>
      </c>
      <c r="H274" s="196">
        <v>96</v>
      </c>
      <c r="I274" s="197">
        <v>1.54</v>
      </c>
      <c r="J274" s="196">
        <v>1.24</v>
      </c>
      <c r="K274" s="197">
        <v>0.37</v>
      </c>
      <c r="L274" s="196">
        <v>0.28999999999999998</v>
      </c>
      <c r="M274" s="196">
        <f t="shared" si="32"/>
        <v>146.88</v>
      </c>
      <c r="N274" s="196">
        <f t="shared" si="33"/>
        <v>146.88</v>
      </c>
      <c r="O274" s="37"/>
      <c r="P274" s="71">
        <v>1.54</v>
      </c>
      <c r="Q274" s="71">
        <v>0.37</v>
      </c>
      <c r="R274" s="71">
        <v>183.36</v>
      </c>
      <c r="S274" s="71">
        <v>183.36</v>
      </c>
      <c r="T274" s="162">
        <f t="shared" si="34"/>
        <v>-36.480000000000018</v>
      </c>
      <c r="U274" s="71">
        <f t="shared" si="35"/>
        <v>119.04</v>
      </c>
      <c r="V274" s="71">
        <f t="shared" si="36"/>
        <v>27.84</v>
      </c>
    </row>
    <row r="275" spans="1:22" x14ac:dyDescent="0.25">
      <c r="A275" s="60" t="s">
        <v>3234</v>
      </c>
      <c r="B275" s="190" t="s">
        <v>559</v>
      </c>
      <c r="C275" s="191" t="s">
        <v>107</v>
      </c>
      <c r="D275" s="192">
        <v>70392</v>
      </c>
      <c r="E275" s="198" t="s">
        <v>530</v>
      </c>
      <c r="F275" s="194" t="s">
        <v>102</v>
      </c>
      <c r="G275" s="195">
        <v>305</v>
      </c>
      <c r="H275" s="196">
        <v>305</v>
      </c>
      <c r="I275" s="197">
        <v>0.27</v>
      </c>
      <c r="J275" s="196">
        <v>0.21</v>
      </c>
      <c r="K275" s="197">
        <v>0.6</v>
      </c>
      <c r="L275" s="196">
        <v>0.48</v>
      </c>
      <c r="M275" s="196">
        <f t="shared" si="32"/>
        <v>210.45</v>
      </c>
      <c r="N275" s="196">
        <f t="shared" si="33"/>
        <v>210.45</v>
      </c>
      <c r="O275" s="37"/>
      <c r="P275" s="71">
        <v>0.27</v>
      </c>
      <c r="Q275" s="71">
        <v>0.6</v>
      </c>
      <c r="R275" s="71">
        <v>265.35000000000002</v>
      </c>
      <c r="S275" s="71">
        <v>265.35000000000002</v>
      </c>
      <c r="T275" s="162">
        <f t="shared" si="34"/>
        <v>-54.900000000000034</v>
      </c>
      <c r="U275" s="71">
        <f t="shared" si="35"/>
        <v>64.05</v>
      </c>
      <c r="V275" s="71">
        <f t="shared" si="36"/>
        <v>146.4</v>
      </c>
    </row>
    <row r="276" spans="1:22" x14ac:dyDescent="0.25">
      <c r="A276" s="60" t="s">
        <v>3235</v>
      </c>
      <c r="B276" s="190" t="s">
        <v>560</v>
      </c>
      <c r="C276" s="191" t="s">
        <v>107</v>
      </c>
      <c r="D276" s="192">
        <v>71862</v>
      </c>
      <c r="E276" s="198" t="s">
        <v>528</v>
      </c>
      <c r="F276" s="194" t="s">
        <v>102</v>
      </c>
      <c r="G276" s="195">
        <v>305</v>
      </c>
      <c r="H276" s="196">
        <v>305</v>
      </c>
      <c r="I276" s="197">
        <v>0.26</v>
      </c>
      <c r="J276" s="196">
        <v>0.2</v>
      </c>
      <c r="K276" s="197">
        <v>0.68</v>
      </c>
      <c r="L276" s="196">
        <v>0.54</v>
      </c>
      <c r="M276" s="196">
        <f t="shared" si="32"/>
        <v>225.7</v>
      </c>
      <c r="N276" s="196">
        <f t="shared" si="33"/>
        <v>225.7</v>
      </c>
      <c r="O276" s="37"/>
      <c r="P276" s="71">
        <v>0.26</v>
      </c>
      <c r="Q276" s="71">
        <v>0.68</v>
      </c>
      <c r="R276" s="71">
        <v>286.7</v>
      </c>
      <c r="S276" s="71">
        <v>286.7</v>
      </c>
      <c r="T276" s="162">
        <f t="shared" si="34"/>
        <v>-61</v>
      </c>
      <c r="U276" s="71">
        <f t="shared" si="35"/>
        <v>61</v>
      </c>
      <c r="V276" s="71">
        <f t="shared" si="36"/>
        <v>164.7</v>
      </c>
    </row>
    <row r="277" spans="1:22" x14ac:dyDescent="0.25">
      <c r="A277" s="60" t="s">
        <v>3236</v>
      </c>
      <c r="B277" s="190" t="s">
        <v>561</v>
      </c>
      <c r="C277" s="191" t="s">
        <v>127</v>
      </c>
      <c r="D277" s="199" t="s">
        <v>562</v>
      </c>
      <c r="E277" s="198" t="s">
        <v>563</v>
      </c>
      <c r="F277" s="194" t="s">
        <v>102</v>
      </c>
      <c r="G277" s="195">
        <v>60</v>
      </c>
      <c r="H277" s="196">
        <v>60</v>
      </c>
      <c r="I277" s="197">
        <v>0.47</v>
      </c>
      <c r="J277" s="196">
        <v>0.37</v>
      </c>
      <c r="K277" s="197">
        <v>13.08</v>
      </c>
      <c r="L277" s="196">
        <v>10.54</v>
      </c>
      <c r="M277" s="196">
        <f t="shared" si="32"/>
        <v>654.6</v>
      </c>
      <c r="N277" s="196">
        <f t="shared" si="33"/>
        <v>654.6</v>
      </c>
      <c r="O277" s="37"/>
      <c r="P277" s="71">
        <v>0.47</v>
      </c>
      <c r="Q277" s="71">
        <v>13.08</v>
      </c>
      <c r="R277" s="71">
        <v>813</v>
      </c>
      <c r="S277" s="71">
        <v>813</v>
      </c>
      <c r="T277" s="162">
        <f t="shared" si="34"/>
        <v>-158.39999999999998</v>
      </c>
      <c r="U277" s="71">
        <f t="shared" si="35"/>
        <v>22.2</v>
      </c>
      <c r="V277" s="71">
        <f t="shared" si="36"/>
        <v>632.4</v>
      </c>
    </row>
    <row r="278" spans="1:22" x14ac:dyDescent="0.25">
      <c r="A278" s="60" t="s">
        <v>3237</v>
      </c>
      <c r="B278" s="190" t="s">
        <v>564</v>
      </c>
      <c r="C278" s="191" t="s">
        <v>127</v>
      </c>
      <c r="D278" s="199" t="s">
        <v>565</v>
      </c>
      <c r="E278" s="198" t="s">
        <v>566</v>
      </c>
      <c r="F278" s="194" t="s">
        <v>102</v>
      </c>
      <c r="G278" s="195">
        <v>100</v>
      </c>
      <c r="H278" s="196">
        <v>100</v>
      </c>
      <c r="I278" s="197">
        <v>11.22</v>
      </c>
      <c r="J278" s="196">
        <v>9.0399999999999991</v>
      </c>
      <c r="K278" s="197">
        <v>16.82</v>
      </c>
      <c r="L278" s="196">
        <v>13.56</v>
      </c>
      <c r="M278" s="196">
        <f t="shared" si="32"/>
        <v>2260</v>
      </c>
      <c r="N278" s="196">
        <f t="shared" si="33"/>
        <v>2260</v>
      </c>
      <c r="O278" s="37"/>
      <c r="P278" s="71">
        <v>11.22</v>
      </c>
      <c r="Q278" s="71">
        <v>16.82</v>
      </c>
      <c r="R278" s="71">
        <v>2804</v>
      </c>
      <c r="S278" s="71">
        <v>2804</v>
      </c>
      <c r="T278" s="162">
        <f t="shared" si="34"/>
        <v>-544</v>
      </c>
      <c r="U278" s="71">
        <f t="shared" si="35"/>
        <v>904</v>
      </c>
      <c r="V278" s="71">
        <f t="shared" si="36"/>
        <v>1356</v>
      </c>
    </row>
    <row r="279" spans="1:22" x14ac:dyDescent="0.25">
      <c r="A279" s="60" t="s">
        <v>3238</v>
      </c>
      <c r="B279" s="190" t="s">
        <v>567</v>
      </c>
      <c r="C279" s="191" t="s">
        <v>127</v>
      </c>
      <c r="D279" s="199" t="s">
        <v>565</v>
      </c>
      <c r="E279" s="198" t="s">
        <v>566</v>
      </c>
      <c r="F279" s="194" t="s">
        <v>102</v>
      </c>
      <c r="G279" s="195">
        <v>2</v>
      </c>
      <c r="H279" s="196">
        <v>2</v>
      </c>
      <c r="I279" s="197">
        <v>11.22</v>
      </c>
      <c r="J279" s="196">
        <v>9.0399999999999991</v>
      </c>
      <c r="K279" s="197">
        <v>16.82</v>
      </c>
      <c r="L279" s="196">
        <v>13.56</v>
      </c>
      <c r="M279" s="196">
        <f t="shared" si="32"/>
        <v>45.2</v>
      </c>
      <c r="N279" s="196">
        <f t="shared" si="33"/>
        <v>45.2</v>
      </c>
      <c r="O279" s="37"/>
      <c r="P279" s="71">
        <v>11.22</v>
      </c>
      <c r="Q279" s="71">
        <v>16.82</v>
      </c>
      <c r="R279" s="71">
        <v>56.08</v>
      </c>
      <c r="S279" s="71">
        <v>56.08</v>
      </c>
      <c r="T279" s="162">
        <f t="shared" si="34"/>
        <v>-10.879999999999995</v>
      </c>
      <c r="U279" s="71">
        <f t="shared" si="35"/>
        <v>18.079999999999998</v>
      </c>
      <c r="V279" s="71">
        <f t="shared" si="36"/>
        <v>27.12</v>
      </c>
    </row>
    <row r="280" spans="1:22" x14ac:dyDescent="0.25">
      <c r="A280" s="60" t="s">
        <v>3239</v>
      </c>
      <c r="B280" s="190" t="s">
        <v>568</v>
      </c>
      <c r="C280" s="191" t="s">
        <v>107</v>
      </c>
      <c r="D280" s="192">
        <v>72528</v>
      </c>
      <c r="E280" s="198" t="s">
        <v>569</v>
      </c>
      <c r="F280" s="194" t="s">
        <v>102</v>
      </c>
      <c r="G280" s="195">
        <v>10</v>
      </c>
      <c r="H280" s="196">
        <v>10</v>
      </c>
      <c r="I280" s="197">
        <v>6.38</v>
      </c>
      <c r="J280" s="196">
        <v>5.14</v>
      </c>
      <c r="K280" s="197">
        <v>14.94</v>
      </c>
      <c r="L280" s="196">
        <v>12.04</v>
      </c>
      <c r="M280" s="196">
        <f t="shared" si="32"/>
        <v>171.8</v>
      </c>
      <c r="N280" s="196">
        <f t="shared" si="33"/>
        <v>171.8</v>
      </c>
      <c r="O280" s="37"/>
      <c r="P280" s="71">
        <v>6.38</v>
      </c>
      <c r="Q280" s="71">
        <v>14.94</v>
      </c>
      <c r="R280" s="71">
        <v>213.2</v>
      </c>
      <c r="S280" s="71">
        <v>213.2</v>
      </c>
      <c r="T280" s="162">
        <f t="shared" si="34"/>
        <v>-41.399999999999977</v>
      </c>
      <c r="U280" s="71">
        <f t="shared" si="35"/>
        <v>51.4</v>
      </c>
      <c r="V280" s="71">
        <f t="shared" si="36"/>
        <v>120.4</v>
      </c>
    </row>
    <row r="281" spans="1:22" x14ac:dyDescent="0.25">
      <c r="A281" s="60" t="s">
        <v>3240</v>
      </c>
      <c r="B281" s="190" t="s">
        <v>570</v>
      </c>
      <c r="C281" s="191" t="s">
        <v>107</v>
      </c>
      <c r="D281" s="192">
        <v>72532</v>
      </c>
      <c r="E281" s="198" t="s">
        <v>571</v>
      </c>
      <c r="F281" s="194" t="s">
        <v>102</v>
      </c>
      <c r="G281" s="195">
        <v>10</v>
      </c>
      <c r="H281" s="196">
        <v>10</v>
      </c>
      <c r="I281" s="197">
        <v>9.1199999999999992</v>
      </c>
      <c r="J281" s="196">
        <v>7.35</v>
      </c>
      <c r="K281" s="197">
        <v>14.94</v>
      </c>
      <c r="L281" s="196">
        <v>12.04</v>
      </c>
      <c r="M281" s="196">
        <f t="shared" si="32"/>
        <v>193.9</v>
      </c>
      <c r="N281" s="196">
        <f t="shared" si="33"/>
        <v>193.9</v>
      </c>
      <c r="O281" s="37"/>
      <c r="P281" s="71">
        <v>9.1199999999999992</v>
      </c>
      <c r="Q281" s="71">
        <v>14.94</v>
      </c>
      <c r="R281" s="71">
        <v>240.6</v>
      </c>
      <c r="S281" s="71">
        <v>240.6</v>
      </c>
      <c r="T281" s="162">
        <f t="shared" si="34"/>
        <v>-46.699999999999989</v>
      </c>
      <c r="U281" s="71">
        <f t="shared" si="35"/>
        <v>73.5</v>
      </c>
      <c r="V281" s="71">
        <f t="shared" si="36"/>
        <v>120.4</v>
      </c>
    </row>
    <row r="282" spans="1:22" x14ac:dyDescent="0.25">
      <c r="A282" s="60" t="s">
        <v>3241</v>
      </c>
      <c r="B282" s="184" t="s">
        <v>572</v>
      </c>
      <c r="C282" s="187"/>
      <c r="D282" s="187"/>
      <c r="E282" s="186" t="s">
        <v>573</v>
      </c>
      <c r="F282" s="187"/>
      <c r="G282" s="188"/>
      <c r="H282" s="188"/>
      <c r="I282" s="177"/>
      <c r="J282" s="188"/>
      <c r="K282" s="177"/>
      <c r="L282" s="188"/>
      <c r="M282" s="189">
        <f>SUM(M283:M300)</f>
        <v>12354.62</v>
      </c>
      <c r="N282" s="189">
        <f>SUM(N283:N300)</f>
        <v>12354.62</v>
      </c>
      <c r="O282" s="37"/>
      <c r="P282" s="69"/>
      <c r="Q282" s="69"/>
      <c r="R282" s="70">
        <v>15332.98</v>
      </c>
      <c r="S282" s="70">
        <v>15332.98</v>
      </c>
      <c r="T282" s="162">
        <f t="shared" si="34"/>
        <v>-2978.3599999999988</v>
      </c>
      <c r="U282" s="71">
        <f t="shared" si="35"/>
        <v>0</v>
      </c>
      <c r="V282" s="71">
        <f t="shared" si="36"/>
        <v>0</v>
      </c>
    </row>
    <row r="283" spans="1:22" ht="24" x14ac:dyDescent="0.3">
      <c r="A283" s="60" t="s">
        <v>3242</v>
      </c>
      <c r="B283" s="190" t="s">
        <v>574</v>
      </c>
      <c r="C283" s="191" t="s">
        <v>131</v>
      </c>
      <c r="D283" s="192">
        <v>97668</v>
      </c>
      <c r="E283" s="198" t="s">
        <v>446</v>
      </c>
      <c r="F283" s="194" t="s">
        <v>143</v>
      </c>
      <c r="G283" s="195">
        <v>283</v>
      </c>
      <c r="H283" s="196">
        <v>283</v>
      </c>
      <c r="I283" s="197">
        <v>7.52</v>
      </c>
      <c r="J283" s="196">
        <v>6.06</v>
      </c>
      <c r="K283" s="197">
        <v>3.59</v>
      </c>
      <c r="L283" s="196">
        <v>2.89</v>
      </c>
      <c r="M283" s="196">
        <f t="shared" ref="M283:M300" si="37">TRUNC(((J283*G283)+(L283*G283)),2)</f>
        <v>2532.85</v>
      </c>
      <c r="N283" s="196">
        <f t="shared" ref="N283:N300" si="38">TRUNC(((J283*H283)+(L283*H283)),2)</f>
        <v>2532.85</v>
      </c>
      <c r="O283" s="45"/>
      <c r="P283" s="71">
        <v>7.52</v>
      </c>
      <c r="Q283" s="71">
        <v>3.59</v>
      </c>
      <c r="R283" s="71">
        <v>3144.13</v>
      </c>
      <c r="S283" s="71">
        <v>3144.13</v>
      </c>
      <c r="T283" s="162">
        <f t="shared" si="34"/>
        <v>-611.2800000000002</v>
      </c>
      <c r="U283" s="71">
        <f t="shared" si="35"/>
        <v>1714.98</v>
      </c>
      <c r="V283" s="71">
        <f t="shared" si="36"/>
        <v>817.87</v>
      </c>
    </row>
    <row r="284" spans="1:22" x14ac:dyDescent="0.25">
      <c r="A284" s="60" t="s">
        <v>3243</v>
      </c>
      <c r="B284" s="190" t="s">
        <v>575</v>
      </c>
      <c r="C284" s="191" t="s">
        <v>107</v>
      </c>
      <c r="D284" s="192">
        <v>71202</v>
      </c>
      <c r="E284" s="198" t="s">
        <v>448</v>
      </c>
      <c r="F284" s="194" t="s">
        <v>143</v>
      </c>
      <c r="G284" s="195">
        <v>50</v>
      </c>
      <c r="H284" s="196">
        <v>50</v>
      </c>
      <c r="I284" s="197">
        <v>8.0500000000000007</v>
      </c>
      <c r="J284" s="196">
        <v>6.49</v>
      </c>
      <c r="K284" s="197">
        <v>7.47</v>
      </c>
      <c r="L284" s="196">
        <v>6.02</v>
      </c>
      <c r="M284" s="196">
        <f t="shared" si="37"/>
        <v>625.5</v>
      </c>
      <c r="N284" s="196">
        <f t="shared" si="38"/>
        <v>625.5</v>
      </c>
      <c r="O284" s="37"/>
      <c r="P284" s="71">
        <v>8.0500000000000007</v>
      </c>
      <c r="Q284" s="71">
        <v>7.47</v>
      </c>
      <c r="R284" s="71">
        <v>776</v>
      </c>
      <c r="S284" s="71">
        <v>776</v>
      </c>
      <c r="T284" s="162">
        <f t="shared" si="34"/>
        <v>-150.5</v>
      </c>
      <c r="U284" s="71">
        <f t="shared" si="35"/>
        <v>324.5</v>
      </c>
      <c r="V284" s="71">
        <f t="shared" si="36"/>
        <v>301</v>
      </c>
    </row>
    <row r="285" spans="1:22" x14ac:dyDescent="0.25">
      <c r="A285" s="60" t="s">
        <v>3244</v>
      </c>
      <c r="B285" s="190" t="s">
        <v>576</v>
      </c>
      <c r="C285" s="191" t="s">
        <v>107</v>
      </c>
      <c r="D285" s="192">
        <v>71742</v>
      </c>
      <c r="E285" s="198" t="s">
        <v>577</v>
      </c>
      <c r="F285" s="194" t="s">
        <v>102</v>
      </c>
      <c r="G285" s="195">
        <v>17</v>
      </c>
      <c r="H285" s="196">
        <v>17</v>
      </c>
      <c r="I285" s="197">
        <v>1.71</v>
      </c>
      <c r="J285" s="196">
        <v>1.37</v>
      </c>
      <c r="K285" s="197">
        <v>1.87</v>
      </c>
      <c r="L285" s="196">
        <v>1.5</v>
      </c>
      <c r="M285" s="196">
        <f t="shared" si="37"/>
        <v>48.79</v>
      </c>
      <c r="N285" s="196">
        <f t="shared" si="38"/>
        <v>48.79</v>
      </c>
      <c r="O285" s="37"/>
      <c r="P285" s="71">
        <v>1.71</v>
      </c>
      <c r="Q285" s="71">
        <v>1.87</v>
      </c>
      <c r="R285" s="71">
        <v>60.86</v>
      </c>
      <c r="S285" s="71">
        <v>60.86</v>
      </c>
      <c r="T285" s="162">
        <f t="shared" si="34"/>
        <v>-12.07</v>
      </c>
      <c r="U285" s="71">
        <f t="shared" si="35"/>
        <v>23.29</v>
      </c>
      <c r="V285" s="71">
        <f t="shared" si="36"/>
        <v>25.5</v>
      </c>
    </row>
    <row r="286" spans="1:22" x14ac:dyDescent="0.25">
      <c r="A286" s="60" t="s">
        <v>3245</v>
      </c>
      <c r="B286" s="190" t="s">
        <v>578</v>
      </c>
      <c r="C286" s="191" t="s">
        <v>107</v>
      </c>
      <c r="D286" s="192">
        <v>71142</v>
      </c>
      <c r="E286" s="198" t="s">
        <v>579</v>
      </c>
      <c r="F286" s="194" t="s">
        <v>102</v>
      </c>
      <c r="G286" s="195">
        <v>5</v>
      </c>
      <c r="H286" s="196">
        <v>5</v>
      </c>
      <c r="I286" s="197">
        <v>3.77</v>
      </c>
      <c r="J286" s="196">
        <v>3.04</v>
      </c>
      <c r="K286" s="197">
        <v>4.8600000000000003</v>
      </c>
      <c r="L286" s="196">
        <v>3.91</v>
      </c>
      <c r="M286" s="196">
        <f t="shared" si="37"/>
        <v>34.75</v>
      </c>
      <c r="N286" s="196">
        <f t="shared" si="38"/>
        <v>34.75</v>
      </c>
      <c r="O286" s="37"/>
      <c r="P286" s="71">
        <v>3.77</v>
      </c>
      <c r="Q286" s="71">
        <v>4.8600000000000003</v>
      </c>
      <c r="R286" s="71">
        <v>43.15</v>
      </c>
      <c r="S286" s="71">
        <v>43.15</v>
      </c>
      <c r="T286" s="162">
        <f t="shared" si="34"/>
        <v>-8.3999999999999986</v>
      </c>
      <c r="U286" s="71">
        <f t="shared" si="35"/>
        <v>15.2</v>
      </c>
      <c r="V286" s="71">
        <f t="shared" si="36"/>
        <v>19.55</v>
      </c>
    </row>
    <row r="287" spans="1:22" x14ac:dyDescent="0.25">
      <c r="A287" s="60" t="s">
        <v>3246</v>
      </c>
      <c r="B287" s="190" t="s">
        <v>580</v>
      </c>
      <c r="C287" s="191" t="s">
        <v>107</v>
      </c>
      <c r="D287" s="192">
        <v>70626</v>
      </c>
      <c r="E287" s="198" t="s">
        <v>581</v>
      </c>
      <c r="F287" s="194" t="s">
        <v>143</v>
      </c>
      <c r="G287" s="195">
        <v>283</v>
      </c>
      <c r="H287" s="196">
        <v>283</v>
      </c>
      <c r="I287" s="197">
        <v>3</v>
      </c>
      <c r="J287" s="196">
        <v>2.41</v>
      </c>
      <c r="K287" s="197">
        <v>2.4300000000000002</v>
      </c>
      <c r="L287" s="196">
        <v>1.95</v>
      </c>
      <c r="M287" s="196">
        <f t="shared" si="37"/>
        <v>1233.8800000000001</v>
      </c>
      <c r="N287" s="196">
        <f t="shared" si="38"/>
        <v>1233.8800000000001</v>
      </c>
      <c r="O287" s="37"/>
      <c r="P287" s="71">
        <v>3</v>
      </c>
      <c r="Q287" s="71">
        <v>2.4300000000000002</v>
      </c>
      <c r="R287" s="71">
        <v>1536.69</v>
      </c>
      <c r="S287" s="71">
        <v>1536.69</v>
      </c>
      <c r="T287" s="162">
        <f t="shared" si="34"/>
        <v>-302.80999999999995</v>
      </c>
      <c r="U287" s="71">
        <f t="shared" si="35"/>
        <v>682.03</v>
      </c>
      <c r="V287" s="71">
        <f t="shared" si="36"/>
        <v>551.85</v>
      </c>
    </row>
    <row r="288" spans="1:22" ht="24" x14ac:dyDescent="0.3">
      <c r="A288" s="60" t="s">
        <v>3247</v>
      </c>
      <c r="B288" s="190" t="s">
        <v>582</v>
      </c>
      <c r="C288" s="191" t="s">
        <v>131</v>
      </c>
      <c r="D288" s="192">
        <v>92869</v>
      </c>
      <c r="E288" s="198" t="s">
        <v>523</v>
      </c>
      <c r="F288" s="194" t="s">
        <v>102</v>
      </c>
      <c r="G288" s="195">
        <v>5</v>
      </c>
      <c r="H288" s="196">
        <v>5</v>
      </c>
      <c r="I288" s="197">
        <v>3.92</v>
      </c>
      <c r="J288" s="196">
        <v>3.16</v>
      </c>
      <c r="K288" s="197">
        <v>6.39</v>
      </c>
      <c r="L288" s="196">
        <v>5.15</v>
      </c>
      <c r="M288" s="196">
        <f t="shared" si="37"/>
        <v>41.55</v>
      </c>
      <c r="N288" s="196">
        <f t="shared" si="38"/>
        <v>41.55</v>
      </c>
      <c r="O288" s="45"/>
      <c r="P288" s="71">
        <v>3.92</v>
      </c>
      <c r="Q288" s="71">
        <v>6.39</v>
      </c>
      <c r="R288" s="71">
        <v>51.55</v>
      </c>
      <c r="S288" s="71">
        <v>51.55</v>
      </c>
      <c r="T288" s="162">
        <f t="shared" si="34"/>
        <v>-10</v>
      </c>
      <c r="U288" s="71">
        <f t="shared" si="35"/>
        <v>15.8</v>
      </c>
      <c r="V288" s="71">
        <f t="shared" si="36"/>
        <v>25.75</v>
      </c>
    </row>
    <row r="289" spans="1:22" x14ac:dyDescent="0.25">
      <c r="A289" s="60" t="s">
        <v>3248</v>
      </c>
      <c r="B289" s="190" t="s">
        <v>583</v>
      </c>
      <c r="C289" s="191" t="s">
        <v>107</v>
      </c>
      <c r="D289" s="192">
        <v>71279</v>
      </c>
      <c r="E289" s="198" t="s">
        <v>584</v>
      </c>
      <c r="F289" s="194" t="s">
        <v>102</v>
      </c>
      <c r="G289" s="195">
        <v>7</v>
      </c>
      <c r="H289" s="196">
        <v>7</v>
      </c>
      <c r="I289" s="197">
        <v>2.2999999999999998</v>
      </c>
      <c r="J289" s="196">
        <v>1.85</v>
      </c>
      <c r="K289" s="197">
        <v>1.1200000000000001</v>
      </c>
      <c r="L289" s="196">
        <v>0.9</v>
      </c>
      <c r="M289" s="196">
        <f t="shared" si="37"/>
        <v>19.25</v>
      </c>
      <c r="N289" s="196">
        <f t="shared" si="38"/>
        <v>19.25</v>
      </c>
      <c r="O289" s="37"/>
      <c r="P289" s="71">
        <v>2.2999999999999998</v>
      </c>
      <c r="Q289" s="71">
        <v>1.1200000000000001</v>
      </c>
      <c r="R289" s="71">
        <v>23.94</v>
      </c>
      <c r="S289" s="71">
        <v>23.94</v>
      </c>
      <c r="T289" s="162">
        <f t="shared" si="34"/>
        <v>-4.6900000000000013</v>
      </c>
      <c r="U289" s="71">
        <f t="shared" si="35"/>
        <v>12.95</v>
      </c>
      <c r="V289" s="71">
        <f t="shared" si="36"/>
        <v>6.3</v>
      </c>
    </row>
    <row r="290" spans="1:22" x14ac:dyDescent="0.25">
      <c r="A290" s="60" t="s">
        <v>3249</v>
      </c>
      <c r="B290" s="190" t="s">
        <v>585</v>
      </c>
      <c r="C290" s="191" t="s">
        <v>107</v>
      </c>
      <c r="D290" s="192">
        <v>72556</v>
      </c>
      <c r="E290" s="198" t="s">
        <v>586</v>
      </c>
      <c r="F290" s="194" t="s">
        <v>102</v>
      </c>
      <c r="G290" s="195">
        <v>7</v>
      </c>
      <c r="H290" s="196">
        <v>7</v>
      </c>
      <c r="I290" s="197">
        <v>27.57</v>
      </c>
      <c r="J290" s="196">
        <v>22.23</v>
      </c>
      <c r="K290" s="197">
        <v>13.82</v>
      </c>
      <c r="L290" s="196">
        <v>11.14</v>
      </c>
      <c r="M290" s="196">
        <f t="shared" si="37"/>
        <v>233.59</v>
      </c>
      <c r="N290" s="196">
        <f t="shared" si="38"/>
        <v>233.59</v>
      </c>
      <c r="O290" s="37"/>
      <c r="P290" s="71">
        <v>27.57</v>
      </c>
      <c r="Q290" s="71">
        <v>13.82</v>
      </c>
      <c r="R290" s="71">
        <v>289.73</v>
      </c>
      <c r="S290" s="71">
        <v>289.73</v>
      </c>
      <c r="T290" s="162">
        <f t="shared" si="34"/>
        <v>-56.140000000000015</v>
      </c>
      <c r="U290" s="71">
        <f t="shared" si="35"/>
        <v>155.61000000000001</v>
      </c>
      <c r="V290" s="71">
        <f t="shared" si="36"/>
        <v>77.98</v>
      </c>
    </row>
    <row r="291" spans="1:22" x14ac:dyDescent="0.25">
      <c r="A291" s="60" t="s">
        <v>3250</v>
      </c>
      <c r="B291" s="190" t="s">
        <v>587</v>
      </c>
      <c r="C291" s="191" t="s">
        <v>107</v>
      </c>
      <c r="D291" s="192">
        <v>70772</v>
      </c>
      <c r="E291" s="198" t="s">
        <v>588</v>
      </c>
      <c r="F291" s="194" t="s">
        <v>102</v>
      </c>
      <c r="G291" s="195">
        <v>17</v>
      </c>
      <c r="H291" s="196">
        <v>17</v>
      </c>
      <c r="I291" s="197">
        <v>37.5</v>
      </c>
      <c r="J291" s="196">
        <v>30.24</v>
      </c>
      <c r="K291" s="197">
        <v>0</v>
      </c>
      <c r="L291" s="196">
        <v>0</v>
      </c>
      <c r="M291" s="196">
        <f t="shared" si="37"/>
        <v>514.08000000000004</v>
      </c>
      <c r="N291" s="196">
        <f t="shared" si="38"/>
        <v>514.08000000000004</v>
      </c>
      <c r="O291" s="37"/>
      <c r="P291" s="71">
        <v>37.5</v>
      </c>
      <c r="Q291" s="71">
        <v>0</v>
      </c>
      <c r="R291" s="71">
        <v>637.5</v>
      </c>
      <c r="S291" s="71">
        <v>637.5</v>
      </c>
      <c r="T291" s="162">
        <f t="shared" si="34"/>
        <v>-123.41999999999996</v>
      </c>
      <c r="U291" s="71">
        <f t="shared" si="35"/>
        <v>514.08000000000004</v>
      </c>
      <c r="V291" s="71">
        <f t="shared" si="36"/>
        <v>0</v>
      </c>
    </row>
    <row r="292" spans="1:22" x14ac:dyDescent="0.25">
      <c r="A292" s="60" t="s">
        <v>3251</v>
      </c>
      <c r="B292" s="190" t="s">
        <v>589</v>
      </c>
      <c r="C292" s="191" t="s">
        <v>107</v>
      </c>
      <c r="D292" s="192">
        <v>72226</v>
      </c>
      <c r="E292" s="198" t="s">
        <v>590</v>
      </c>
      <c r="F292" s="194" t="s">
        <v>102</v>
      </c>
      <c r="G292" s="195">
        <v>4</v>
      </c>
      <c r="H292" s="196">
        <v>4</v>
      </c>
      <c r="I292" s="197">
        <v>776.69</v>
      </c>
      <c r="J292" s="196">
        <v>626.4</v>
      </c>
      <c r="K292" s="197">
        <v>6.23</v>
      </c>
      <c r="L292" s="196">
        <v>5.0199999999999996</v>
      </c>
      <c r="M292" s="196">
        <f t="shared" si="37"/>
        <v>2525.6799999999998</v>
      </c>
      <c r="N292" s="196">
        <f t="shared" si="38"/>
        <v>2525.6799999999998</v>
      </c>
      <c r="O292" s="37"/>
      <c r="P292" s="71">
        <v>776.69</v>
      </c>
      <c r="Q292" s="71">
        <v>6.23</v>
      </c>
      <c r="R292" s="71">
        <v>3131.68</v>
      </c>
      <c r="S292" s="71">
        <v>3131.68</v>
      </c>
      <c r="T292" s="162">
        <f t="shared" si="34"/>
        <v>-606</v>
      </c>
      <c r="U292" s="71">
        <f t="shared" si="35"/>
        <v>2505.6</v>
      </c>
      <c r="V292" s="71">
        <f t="shared" si="36"/>
        <v>20.079999999999998</v>
      </c>
    </row>
    <row r="293" spans="1:22" x14ac:dyDescent="0.25">
      <c r="A293" s="60" t="s">
        <v>3252</v>
      </c>
      <c r="B293" s="190" t="s">
        <v>591</v>
      </c>
      <c r="C293" s="191" t="s">
        <v>127</v>
      </c>
      <c r="D293" s="199" t="s">
        <v>592</v>
      </c>
      <c r="E293" s="198" t="s">
        <v>593</v>
      </c>
      <c r="F293" s="194" t="s">
        <v>594</v>
      </c>
      <c r="G293" s="195">
        <v>4</v>
      </c>
      <c r="H293" s="196">
        <v>4</v>
      </c>
      <c r="I293" s="197">
        <v>216.58</v>
      </c>
      <c r="J293" s="196">
        <v>174.67</v>
      </c>
      <c r="K293" s="197">
        <v>0</v>
      </c>
      <c r="L293" s="196">
        <v>0</v>
      </c>
      <c r="M293" s="196">
        <f t="shared" si="37"/>
        <v>698.68</v>
      </c>
      <c r="N293" s="196">
        <f t="shared" si="38"/>
        <v>698.68</v>
      </c>
      <c r="O293" s="37"/>
      <c r="P293" s="71">
        <v>216.58</v>
      </c>
      <c r="Q293" s="71">
        <v>0</v>
      </c>
      <c r="R293" s="71">
        <v>866.32</v>
      </c>
      <c r="S293" s="71">
        <v>866.32</v>
      </c>
      <c r="T293" s="162">
        <f t="shared" si="34"/>
        <v>-167.6400000000001</v>
      </c>
      <c r="U293" s="71">
        <f t="shared" si="35"/>
        <v>698.68</v>
      </c>
      <c r="V293" s="71">
        <f t="shared" si="36"/>
        <v>0</v>
      </c>
    </row>
    <row r="294" spans="1:22" x14ac:dyDescent="0.3">
      <c r="A294" s="60" t="s">
        <v>3253</v>
      </c>
      <c r="B294" s="190" t="s">
        <v>595</v>
      </c>
      <c r="C294" s="191" t="s">
        <v>127</v>
      </c>
      <c r="D294" s="199" t="s">
        <v>596</v>
      </c>
      <c r="E294" s="198" t="s">
        <v>597</v>
      </c>
      <c r="F294" s="194" t="s">
        <v>102</v>
      </c>
      <c r="G294" s="195">
        <v>4</v>
      </c>
      <c r="H294" s="196">
        <v>4</v>
      </c>
      <c r="I294" s="197">
        <v>136.5</v>
      </c>
      <c r="J294" s="196">
        <v>110.08</v>
      </c>
      <c r="K294" s="197">
        <v>2.23</v>
      </c>
      <c r="L294" s="196">
        <v>1.79</v>
      </c>
      <c r="M294" s="196">
        <f t="shared" si="37"/>
        <v>447.48</v>
      </c>
      <c r="N294" s="196">
        <f t="shared" si="38"/>
        <v>447.48</v>
      </c>
      <c r="O294" s="45"/>
      <c r="P294" s="71">
        <v>136.5</v>
      </c>
      <c r="Q294" s="71">
        <v>2.23</v>
      </c>
      <c r="R294" s="71">
        <v>554.91999999999996</v>
      </c>
      <c r="S294" s="71">
        <v>554.91999999999996</v>
      </c>
      <c r="T294" s="162">
        <f t="shared" si="34"/>
        <v>-107.43999999999994</v>
      </c>
      <c r="U294" s="71">
        <f t="shared" si="35"/>
        <v>440.32</v>
      </c>
      <c r="V294" s="71">
        <f t="shared" si="36"/>
        <v>7.16</v>
      </c>
    </row>
    <row r="295" spans="1:22" x14ac:dyDescent="0.25">
      <c r="A295" s="60" t="s">
        <v>3254</v>
      </c>
      <c r="B295" s="190" t="s">
        <v>598</v>
      </c>
      <c r="C295" s="191" t="s">
        <v>107</v>
      </c>
      <c r="D295" s="192">
        <v>71796</v>
      </c>
      <c r="E295" s="198" t="s">
        <v>599</v>
      </c>
      <c r="F295" s="194" t="s">
        <v>102</v>
      </c>
      <c r="G295" s="195">
        <v>4</v>
      </c>
      <c r="H295" s="196">
        <v>4</v>
      </c>
      <c r="I295" s="197">
        <v>29.44</v>
      </c>
      <c r="J295" s="196">
        <v>23.74</v>
      </c>
      <c r="K295" s="197">
        <v>5.61</v>
      </c>
      <c r="L295" s="196">
        <v>4.5199999999999996</v>
      </c>
      <c r="M295" s="196">
        <f t="shared" si="37"/>
        <v>113.04</v>
      </c>
      <c r="N295" s="196">
        <f t="shared" si="38"/>
        <v>113.04</v>
      </c>
      <c r="O295" s="37"/>
      <c r="P295" s="71">
        <v>29.44</v>
      </c>
      <c r="Q295" s="71">
        <v>5.61</v>
      </c>
      <c r="R295" s="71">
        <v>140.19999999999999</v>
      </c>
      <c r="S295" s="71">
        <v>140.19999999999999</v>
      </c>
      <c r="T295" s="162">
        <f t="shared" si="34"/>
        <v>-27.159999999999982</v>
      </c>
      <c r="U295" s="71">
        <f t="shared" si="35"/>
        <v>94.96</v>
      </c>
      <c r="V295" s="71">
        <f t="shared" si="36"/>
        <v>18.079999999999998</v>
      </c>
    </row>
    <row r="296" spans="1:22" x14ac:dyDescent="0.3">
      <c r="A296" s="60" t="s">
        <v>3255</v>
      </c>
      <c r="B296" s="190" t="s">
        <v>600</v>
      </c>
      <c r="C296" s="191" t="s">
        <v>131</v>
      </c>
      <c r="D296" s="192">
        <v>98302</v>
      </c>
      <c r="E296" s="198" t="s">
        <v>601</v>
      </c>
      <c r="F296" s="194" t="s">
        <v>102</v>
      </c>
      <c r="G296" s="195">
        <v>1</v>
      </c>
      <c r="H296" s="196">
        <v>1</v>
      </c>
      <c r="I296" s="197">
        <v>944.75</v>
      </c>
      <c r="J296" s="196">
        <v>761.94</v>
      </c>
      <c r="K296" s="197">
        <v>235.62</v>
      </c>
      <c r="L296" s="196">
        <v>190.02</v>
      </c>
      <c r="M296" s="196">
        <f t="shared" si="37"/>
        <v>951.96</v>
      </c>
      <c r="N296" s="196">
        <f t="shared" si="38"/>
        <v>951.96</v>
      </c>
      <c r="O296" s="45"/>
      <c r="P296" s="71">
        <v>944.75</v>
      </c>
      <c r="Q296" s="71">
        <v>235.62</v>
      </c>
      <c r="R296" s="71">
        <v>1180.3699999999999</v>
      </c>
      <c r="S296" s="71">
        <v>1180.3699999999999</v>
      </c>
      <c r="T296" s="162">
        <f t="shared" si="34"/>
        <v>-228.40999999999985</v>
      </c>
      <c r="U296" s="71">
        <f t="shared" si="35"/>
        <v>761.94</v>
      </c>
      <c r="V296" s="71">
        <f t="shared" si="36"/>
        <v>190.02</v>
      </c>
    </row>
    <row r="297" spans="1:22" x14ac:dyDescent="0.25">
      <c r="A297" s="60" t="s">
        <v>3256</v>
      </c>
      <c r="B297" s="190" t="s">
        <v>602</v>
      </c>
      <c r="C297" s="191" t="s">
        <v>107</v>
      </c>
      <c r="D297" s="192">
        <v>71885</v>
      </c>
      <c r="E297" s="198" t="s">
        <v>603</v>
      </c>
      <c r="F297" s="194" t="s">
        <v>102</v>
      </c>
      <c r="G297" s="195">
        <v>25</v>
      </c>
      <c r="H297" s="196">
        <v>25</v>
      </c>
      <c r="I297" s="197">
        <v>29.62</v>
      </c>
      <c r="J297" s="196">
        <v>23.88</v>
      </c>
      <c r="K297" s="197">
        <v>4.8600000000000003</v>
      </c>
      <c r="L297" s="196">
        <v>3.91</v>
      </c>
      <c r="M297" s="196">
        <f t="shared" si="37"/>
        <v>694.75</v>
      </c>
      <c r="N297" s="196">
        <f t="shared" si="38"/>
        <v>694.75</v>
      </c>
      <c r="O297" s="37"/>
      <c r="P297" s="71">
        <v>29.62</v>
      </c>
      <c r="Q297" s="71">
        <v>4.8600000000000003</v>
      </c>
      <c r="R297" s="71">
        <v>862</v>
      </c>
      <c r="S297" s="71">
        <v>862</v>
      </c>
      <c r="T297" s="162">
        <f t="shared" si="34"/>
        <v>-167.25</v>
      </c>
      <c r="U297" s="71">
        <f t="shared" si="35"/>
        <v>597</v>
      </c>
      <c r="V297" s="71">
        <f t="shared" si="36"/>
        <v>97.75</v>
      </c>
    </row>
    <row r="298" spans="1:22" x14ac:dyDescent="0.3">
      <c r="A298" s="60" t="s">
        <v>3257</v>
      </c>
      <c r="B298" s="190" t="s">
        <v>604</v>
      </c>
      <c r="C298" s="191" t="s">
        <v>127</v>
      </c>
      <c r="D298" s="199" t="s">
        <v>605</v>
      </c>
      <c r="E298" s="198" t="s">
        <v>5106</v>
      </c>
      <c r="F298" s="194" t="s">
        <v>143</v>
      </c>
      <c r="G298" s="195">
        <v>184</v>
      </c>
      <c r="H298" s="196">
        <v>184</v>
      </c>
      <c r="I298" s="197">
        <v>2.1</v>
      </c>
      <c r="J298" s="196">
        <v>1.69</v>
      </c>
      <c r="K298" s="197">
        <v>3.18</v>
      </c>
      <c r="L298" s="196">
        <v>2.56</v>
      </c>
      <c r="M298" s="196">
        <f t="shared" si="37"/>
        <v>782</v>
      </c>
      <c r="N298" s="196">
        <f t="shared" si="38"/>
        <v>782</v>
      </c>
      <c r="O298" s="45"/>
      <c r="P298" s="71">
        <v>2.1</v>
      </c>
      <c r="Q298" s="71">
        <v>3.18</v>
      </c>
      <c r="R298" s="71">
        <v>971.52</v>
      </c>
      <c r="S298" s="71">
        <v>971.52</v>
      </c>
      <c r="T298" s="162">
        <f t="shared" si="34"/>
        <v>-189.51999999999998</v>
      </c>
      <c r="U298" s="71">
        <f t="shared" si="35"/>
        <v>310.95999999999998</v>
      </c>
      <c r="V298" s="71">
        <f t="shared" si="36"/>
        <v>471.04</v>
      </c>
    </row>
    <row r="299" spans="1:22" ht="24" x14ac:dyDescent="0.3">
      <c r="A299" s="60" t="s">
        <v>3258</v>
      </c>
      <c r="B299" s="190" t="s">
        <v>606</v>
      </c>
      <c r="C299" s="191" t="s">
        <v>131</v>
      </c>
      <c r="D299" s="192">
        <v>100557</v>
      </c>
      <c r="E299" s="193" t="s">
        <v>2922</v>
      </c>
      <c r="F299" s="194" t="s">
        <v>102</v>
      </c>
      <c r="G299" s="195">
        <v>1</v>
      </c>
      <c r="H299" s="196">
        <v>1</v>
      </c>
      <c r="I299" s="197">
        <v>420.4</v>
      </c>
      <c r="J299" s="196">
        <v>339.05</v>
      </c>
      <c r="K299" s="197">
        <v>39.26</v>
      </c>
      <c r="L299" s="196">
        <v>31.66</v>
      </c>
      <c r="M299" s="196">
        <f t="shared" si="37"/>
        <v>370.71</v>
      </c>
      <c r="N299" s="196">
        <f t="shared" si="38"/>
        <v>370.71</v>
      </c>
      <c r="O299" s="45"/>
      <c r="P299" s="71">
        <v>420.4</v>
      </c>
      <c r="Q299" s="71">
        <v>39.26</v>
      </c>
      <c r="R299" s="71">
        <v>459.66</v>
      </c>
      <c r="S299" s="71">
        <v>459.66</v>
      </c>
      <c r="T299" s="162">
        <f t="shared" si="34"/>
        <v>-88.950000000000045</v>
      </c>
      <c r="U299" s="71">
        <f t="shared" si="35"/>
        <v>339.05</v>
      </c>
      <c r="V299" s="71">
        <f t="shared" si="36"/>
        <v>31.66</v>
      </c>
    </row>
    <row r="300" spans="1:22" x14ac:dyDescent="0.3">
      <c r="A300" s="60" t="s">
        <v>3259</v>
      </c>
      <c r="B300" s="190" t="s">
        <v>607</v>
      </c>
      <c r="C300" s="191" t="s">
        <v>107</v>
      </c>
      <c r="D300" s="192">
        <v>70710</v>
      </c>
      <c r="E300" s="198" t="s">
        <v>397</v>
      </c>
      <c r="F300" s="194" t="s">
        <v>102</v>
      </c>
      <c r="G300" s="195">
        <v>4</v>
      </c>
      <c r="H300" s="196">
        <v>4</v>
      </c>
      <c r="I300" s="197">
        <v>72.58</v>
      </c>
      <c r="J300" s="196">
        <v>58.53</v>
      </c>
      <c r="K300" s="197">
        <v>78.11</v>
      </c>
      <c r="L300" s="196">
        <v>62.99</v>
      </c>
      <c r="M300" s="196">
        <f t="shared" si="37"/>
        <v>486.08</v>
      </c>
      <c r="N300" s="196">
        <f t="shared" si="38"/>
        <v>486.08</v>
      </c>
      <c r="O300" s="45"/>
      <c r="P300" s="71">
        <v>72.58</v>
      </c>
      <c r="Q300" s="71">
        <v>78.11</v>
      </c>
      <c r="R300" s="71">
        <v>602.76</v>
      </c>
      <c r="S300" s="71">
        <v>602.76</v>
      </c>
      <c r="T300" s="162">
        <f t="shared" si="34"/>
        <v>-116.68</v>
      </c>
      <c r="U300" s="71">
        <f t="shared" si="35"/>
        <v>234.12</v>
      </c>
      <c r="V300" s="71">
        <f t="shared" si="36"/>
        <v>251.96</v>
      </c>
    </row>
    <row r="301" spans="1:22" x14ac:dyDescent="0.25">
      <c r="A301" s="60" t="s">
        <v>3260</v>
      </c>
      <c r="B301" s="178" t="s">
        <v>608</v>
      </c>
      <c r="C301" s="181"/>
      <c r="D301" s="181"/>
      <c r="E301" s="180" t="s">
        <v>32</v>
      </c>
      <c r="F301" s="181"/>
      <c r="G301" s="182"/>
      <c r="H301" s="182"/>
      <c r="I301" s="177"/>
      <c r="J301" s="182"/>
      <c r="K301" s="177"/>
      <c r="L301" s="182"/>
      <c r="M301" s="183">
        <f>M302+M332+M365+M398+M401+M403</f>
        <v>47133.72</v>
      </c>
      <c r="N301" s="183">
        <f>N302+N332+N365+N398+N401+N403</f>
        <v>47133.72</v>
      </c>
      <c r="O301" s="37"/>
      <c r="P301" s="67"/>
      <c r="Q301" s="67"/>
      <c r="R301" s="68">
        <v>58454.62</v>
      </c>
      <c r="S301" s="68">
        <v>58454.62</v>
      </c>
      <c r="T301" s="162">
        <f t="shared" si="34"/>
        <v>-11320.900000000001</v>
      </c>
      <c r="U301" s="71">
        <f t="shared" si="35"/>
        <v>0</v>
      </c>
      <c r="V301" s="71">
        <f t="shared" si="36"/>
        <v>0</v>
      </c>
    </row>
    <row r="302" spans="1:22" x14ac:dyDescent="0.25">
      <c r="A302" s="60" t="s">
        <v>3261</v>
      </c>
      <c r="B302" s="184" t="s">
        <v>609</v>
      </c>
      <c r="C302" s="187"/>
      <c r="D302" s="187"/>
      <c r="E302" s="186" t="s">
        <v>610</v>
      </c>
      <c r="F302" s="187"/>
      <c r="G302" s="188"/>
      <c r="H302" s="188"/>
      <c r="I302" s="177"/>
      <c r="J302" s="188"/>
      <c r="K302" s="177"/>
      <c r="L302" s="188"/>
      <c r="M302" s="189">
        <f>M303+M315+M324+M328</f>
        <v>18974.28</v>
      </c>
      <c r="N302" s="189">
        <f>N303+N315+N324+N328</f>
        <v>18974.28</v>
      </c>
      <c r="O302" s="37"/>
      <c r="P302" s="69"/>
      <c r="Q302" s="69"/>
      <c r="R302" s="70">
        <v>23528.78</v>
      </c>
      <c r="S302" s="70">
        <v>23528.78</v>
      </c>
      <c r="T302" s="162">
        <f t="shared" si="34"/>
        <v>-4554.5</v>
      </c>
      <c r="U302" s="71">
        <f t="shared" si="35"/>
        <v>0</v>
      </c>
      <c r="V302" s="71">
        <f t="shared" si="36"/>
        <v>0</v>
      </c>
    </row>
    <row r="303" spans="1:22" x14ac:dyDescent="0.25">
      <c r="A303" s="60" t="s">
        <v>3262</v>
      </c>
      <c r="B303" s="200" t="s">
        <v>611</v>
      </c>
      <c r="C303" s="201"/>
      <c r="D303" s="201"/>
      <c r="E303" s="202" t="s">
        <v>612</v>
      </c>
      <c r="F303" s="201"/>
      <c r="G303" s="203"/>
      <c r="H303" s="203"/>
      <c r="I303" s="177"/>
      <c r="J303" s="203"/>
      <c r="K303" s="177"/>
      <c r="L303" s="203"/>
      <c r="M303" s="204">
        <f>SUM(M304:M314)</f>
        <v>13253.439999999999</v>
      </c>
      <c r="N303" s="204">
        <f>SUM(N304:N314)</f>
        <v>13253.439999999999</v>
      </c>
      <c r="O303" s="37"/>
      <c r="P303" s="72"/>
      <c r="Q303" s="72"/>
      <c r="R303" s="73">
        <v>16434.759999999998</v>
      </c>
      <c r="S303" s="73">
        <v>16434.759999999998</v>
      </c>
      <c r="T303" s="162">
        <f t="shared" si="34"/>
        <v>-3181.3199999999997</v>
      </c>
      <c r="U303" s="71">
        <f t="shared" si="35"/>
        <v>0</v>
      </c>
      <c r="V303" s="71">
        <f t="shared" si="36"/>
        <v>0</v>
      </c>
    </row>
    <row r="304" spans="1:22" ht="24" x14ac:dyDescent="0.3">
      <c r="A304" s="60" t="s">
        <v>3263</v>
      </c>
      <c r="B304" s="205" t="s">
        <v>5086</v>
      </c>
      <c r="C304" s="191" t="s">
        <v>131</v>
      </c>
      <c r="D304" s="192">
        <v>95471</v>
      </c>
      <c r="E304" s="193" t="s">
        <v>1937</v>
      </c>
      <c r="F304" s="206" t="s">
        <v>5087</v>
      </c>
      <c r="G304" s="195">
        <v>2</v>
      </c>
      <c r="H304" s="207">
        <v>2</v>
      </c>
      <c r="I304" s="208">
        <v>764.02</v>
      </c>
      <c r="J304" s="196">
        <v>616.17999999999995</v>
      </c>
      <c r="K304" s="177">
        <v>33.58</v>
      </c>
      <c r="L304" s="196">
        <v>27.08</v>
      </c>
      <c r="M304" s="196">
        <f t="shared" ref="M304:M314" si="39">TRUNC(((J304*G304)+(L304*G304)),2)</f>
        <v>1286.52</v>
      </c>
      <c r="N304" s="196">
        <f t="shared" ref="N304:N314" si="40">TRUNC(((J304*H304)+(L304*H304)),2)</f>
        <v>1286.52</v>
      </c>
      <c r="O304" s="45"/>
      <c r="P304" s="83">
        <v>764.02</v>
      </c>
      <c r="Q304" s="82">
        <v>33.58</v>
      </c>
      <c r="R304" s="82">
        <v>1595.2</v>
      </c>
      <c r="S304" s="71">
        <v>1595.2</v>
      </c>
      <c r="T304" s="162">
        <f t="shared" si="34"/>
        <v>-308.68000000000006</v>
      </c>
      <c r="U304" s="71">
        <f t="shared" si="35"/>
        <v>1232.3599999999999</v>
      </c>
      <c r="V304" s="71">
        <f t="shared" si="36"/>
        <v>54.16</v>
      </c>
    </row>
    <row r="305" spans="1:22" x14ac:dyDescent="0.3">
      <c r="A305" s="60" t="s">
        <v>3264</v>
      </c>
      <c r="B305" s="190" t="s">
        <v>613</v>
      </c>
      <c r="C305" s="191" t="s">
        <v>107</v>
      </c>
      <c r="D305" s="192">
        <v>80519</v>
      </c>
      <c r="E305" s="198" t="s">
        <v>614</v>
      </c>
      <c r="F305" s="194" t="s">
        <v>102</v>
      </c>
      <c r="G305" s="195">
        <v>2</v>
      </c>
      <c r="H305" s="196">
        <v>2</v>
      </c>
      <c r="I305" s="197">
        <v>392.35</v>
      </c>
      <c r="J305" s="196">
        <v>316.43</v>
      </c>
      <c r="K305" s="197">
        <v>60.82</v>
      </c>
      <c r="L305" s="196">
        <v>49.05</v>
      </c>
      <c r="M305" s="196">
        <f t="shared" si="39"/>
        <v>730.96</v>
      </c>
      <c r="N305" s="196">
        <f t="shared" si="40"/>
        <v>730.96</v>
      </c>
      <c r="O305" s="45"/>
      <c r="P305" s="71">
        <v>392.35</v>
      </c>
      <c r="Q305" s="71">
        <v>60.82</v>
      </c>
      <c r="R305" s="71">
        <v>906.34</v>
      </c>
      <c r="S305" s="71">
        <v>906.34</v>
      </c>
      <c r="T305" s="162">
        <f t="shared" si="34"/>
        <v>-175.38</v>
      </c>
      <c r="U305" s="71">
        <f t="shared" si="35"/>
        <v>632.86</v>
      </c>
      <c r="V305" s="71">
        <f t="shared" si="36"/>
        <v>98.1</v>
      </c>
    </row>
    <row r="306" spans="1:22" x14ac:dyDescent="0.3">
      <c r="A306" s="60" t="s">
        <v>3265</v>
      </c>
      <c r="B306" s="190" t="s">
        <v>615</v>
      </c>
      <c r="C306" s="191" t="s">
        <v>107</v>
      </c>
      <c r="D306" s="192">
        <v>80517</v>
      </c>
      <c r="E306" s="198" t="s">
        <v>616</v>
      </c>
      <c r="F306" s="194" t="s">
        <v>102</v>
      </c>
      <c r="G306" s="195">
        <v>12</v>
      </c>
      <c r="H306" s="196">
        <v>12</v>
      </c>
      <c r="I306" s="197">
        <v>299.64999999999998</v>
      </c>
      <c r="J306" s="196">
        <v>241.66</v>
      </c>
      <c r="K306" s="197">
        <v>60.82</v>
      </c>
      <c r="L306" s="196">
        <v>49.05</v>
      </c>
      <c r="M306" s="196">
        <f t="shared" si="39"/>
        <v>3488.52</v>
      </c>
      <c r="N306" s="196">
        <f t="shared" si="40"/>
        <v>3488.52</v>
      </c>
      <c r="O306" s="45"/>
      <c r="P306" s="71">
        <v>299.64999999999998</v>
      </c>
      <c r="Q306" s="71">
        <v>60.82</v>
      </c>
      <c r="R306" s="71">
        <v>4325.6400000000003</v>
      </c>
      <c r="S306" s="71">
        <v>4325.6400000000003</v>
      </c>
      <c r="T306" s="162">
        <f t="shared" si="34"/>
        <v>-837.12000000000035</v>
      </c>
      <c r="U306" s="71">
        <f t="shared" si="35"/>
        <v>2899.92</v>
      </c>
      <c r="V306" s="71">
        <f t="shared" si="36"/>
        <v>588.6</v>
      </c>
    </row>
    <row r="307" spans="1:22" x14ac:dyDescent="0.25">
      <c r="A307" s="60" t="s">
        <v>3266</v>
      </c>
      <c r="B307" s="190" t="s">
        <v>617</v>
      </c>
      <c r="C307" s="191" t="s">
        <v>107</v>
      </c>
      <c r="D307" s="192">
        <v>80520</v>
      </c>
      <c r="E307" s="198" t="s">
        <v>618</v>
      </c>
      <c r="F307" s="194" t="s">
        <v>619</v>
      </c>
      <c r="G307" s="195">
        <v>14</v>
      </c>
      <c r="H307" s="196">
        <v>14</v>
      </c>
      <c r="I307" s="197">
        <v>5.27</v>
      </c>
      <c r="J307" s="196">
        <v>4.25</v>
      </c>
      <c r="K307" s="197">
        <v>7.47</v>
      </c>
      <c r="L307" s="196">
        <v>6.02</v>
      </c>
      <c r="M307" s="196">
        <f t="shared" si="39"/>
        <v>143.78</v>
      </c>
      <c r="N307" s="196">
        <f t="shared" si="40"/>
        <v>143.78</v>
      </c>
      <c r="O307" s="37"/>
      <c r="P307" s="71">
        <v>5.27</v>
      </c>
      <c r="Q307" s="71">
        <v>7.47</v>
      </c>
      <c r="R307" s="71">
        <v>178.36</v>
      </c>
      <c r="S307" s="71">
        <v>178.36</v>
      </c>
      <c r="T307" s="162">
        <f t="shared" si="34"/>
        <v>-34.580000000000013</v>
      </c>
      <c r="U307" s="71">
        <f t="shared" si="35"/>
        <v>59.5</v>
      </c>
      <c r="V307" s="71">
        <f t="shared" si="36"/>
        <v>84.28</v>
      </c>
    </row>
    <row r="308" spans="1:22" x14ac:dyDescent="0.25">
      <c r="A308" s="60" t="s">
        <v>3267</v>
      </c>
      <c r="B308" s="190" t="s">
        <v>620</v>
      </c>
      <c r="C308" s="191" t="s">
        <v>107</v>
      </c>
      <c r="D308" s="192">
        <v>80502</v>
      </c>
      <c r="E308" s="198" t="s">
        <v>621</v>
      </c>
      <c r="F308" s="194" t="s">
        <v>102</v>
      </c>
      <c r="G308" s="195">
        <v>12</v>
      </c>
      <c r="H308" s="196">
        <v>12</v>
      </c>
      <c r="I308" s="197">
        <v>252.47</v>
      </c>
      <c r="J308" s="196">
        <v>203.61</v>
      </c>
      <c r="K308" s="197">
        <v>70.61</v>
      </c>
      <c r="L308" s="196">
        <v>56.94</v>
      </c>
      <c r="M308" s="196">
        <f t="shared" si="39"/>
        <v>3126.6</v>
      </c>
      <c r="N308" s="196">
        <f t="shared" si="40"/>
        <v>3126.6</v>
      </c>
      <c r="O308" s="37"/>
      <c r="P308" s="71">
        <v>252.47</v>
      </c>
      <c r="Q308" s="71">
        <v>70.61</v>
      </c>
      <c r="R308" s="71">
        <v>3876.96</v>
      </c>
      <c r="S308" s="71">
        <v>3876.96</v>
      </c>
      <c r="T308" s="162">
        <f t="shared" si="34"/>
        <v>-750.36000000000013</v>
      </c>
      <c r="U308" s="71">
        <f t="shared" si="35"/>
        <v>2443.3200000000002</v>
      </c>
      <c r="V308" s="71">
        <f t="shared" si="36"/>
        <v>683.28</v>
      </c>
    </row>
    <row r="309" spans="1:22" x14ac:dyDescent="0.25">
      <c r="A309" s="60" t="s">
        <v>3268</v>
      </c>
      <c r="B309" s="190" t="s">
        <v>622</v>
      </c>
      <c r="C309" s="191" t="s">
        <v>107</v>
      </c>
      <c r="D309" s="192">
        <v>80513</v>
      </c>
      <c r="E309" s="198" t="s">
        <v>623</v>
      </c>
      <c r="F309" s="194" t="s">
        <v>102</v>
      </c>
      <c r="G309" s="195">
        <v>14</v>
      </c>
      <c r="H309" s="196">
        <v>14</v>
      </c>
      <c r="I309" s="197">
        <v>11.64</v>
      </c>
      <c r="J309" s="196">
        <v>9.3800000000000008</v>
      </c>
      <c r="K309" s="197">
        <v>11.96</v>
      </c>
      <c r="L309" s="196">
        <v>9.64</v>
      </c>
      <c r="M309" s="196">
        <f t="shared" si="39"/>
        <v>266.27999999999997</v>
      </c>
      <c r="N309" s="196">
        <f t="shared" si="40"/>
        <v>266.27999999999997</v>
      </c>
      <c r="O309" s="37"/>
      <c r="P309" s="71">
        <v>11.64</v>
      </c>
      <c r="Q309" s="71">
        <v>11.96</v>
      </c>
      <c r="R309" s="71">
        <v>330.4</v>
      </c>
      <c r="S309" s="71">
        <v>330.4</v>
      </c>
      <c r="T309" s="162">
        <f t="shared" si="34"/>
        <v>-64.12</v>
      </c>
      <c r="U309" s="71">
        <f t="shared" si="35"/>
        <v>131.32</v>
      </c>
      <c r="V309" s="71">
        <f t="shared" si="36"/>
        <v>134.96</v>
      </c>
    </row>
    <row r="310" spans="1:22" x14ac:dyDescent="0.25">
      <c r="A310" s="60" t="s">
        <v>3269</v>
      </c>
      <c r="B310" s="190" t="s">
        <v>624</v>
      </c>
      <c r="C310" s="191" t="s">
        <v>107</v>
      </c>
      <c r="D310" s="192">
        <v>80514</v>
      </c>
      <c r="E310" s="198" t="s">
        <v>625</v>
      </c>
      <c r="F310" s="194" t="s">
        <v>102</v>
      </c>
      <c r="G310" s="195">
        <v>14</v>
      </c>
      <c r="H310" s="196">
        <v>14</v>
      </c>
      <c r="I310" s="197">
        <v>40.590000000000003</v>
      </c>
      <c r="J310" s="196">
        <v>32.729999999999997</v>
      </c>
      <c r="K310" s="197">
        <v>5.23</v>
      </c>
      <c r="L310" s="196">
        <v>4.21</v>
      </c>
      <c r="M310" s="196">
        <f t="shared" si="39"/>
        <v>517.16</v>
      </c>
      <c r="N310" s="196">
        <f t="shared" si="40"/>
        <v>517.16</v>
      </c>
      <c r="O310" s="37"/>
      <c r="P310" s="71">
        <v>40.590000000000003</v>
      </c>
      <c r="Q310" s="71">
        <v>5.23</v>
      </c>
      <c r="R310" s="71">
        <v>641.48</v>
      </c>
      <c r="S310" s="71">
        <v>641.48</v>
      </c>
      <c r="T310" s="162">
        <f t="shared" si="34"/>
        <v>-124.32000000000005</v>
      </c>
      <c r="U310" s="71">
        <f t="shared" si="35"/>
        <v>458.22</v>
      </c>
      <c r="V310" s="71">
        <f t="shared" si="36"/>
        <v>58.94</v>
      </c>
    </row>
    <row r="311" spans="1:22" x14ac:dyDescent="0.25">
      <c r="A311" s="60" t="s">
        <v>3270</v>
      </c>
      <c r="B311" s="190" t="s">
        <v>626</v>
      </c>
      <c r="C311" s="191" t="s">
        <v>107</v>
      </c>
      <c r="D311" s="192">
        <v>80510</v>
      </c>
      <c r="E311" s="198" t="s">
        <v>627</v>
      </c>
      <c r="F311" s="194" t="s">
        <v>102</v>
      </c>
      <c r="G311" s="195">
        <v>14</v>
      </c>
      <c r="H311" s="196">
        <v>14</v>
      </c>
      <c r="I311" s="197">
        <v>12.8</v>
      </c>
      <c r="J311" s="196">
        <v>10.32</v>
      </c>
      <c r="K311" s="197">
        <v>5.61</v>
      </c>
      <c r="L311" s="196">
        <v>4.5199999999999996</v>
      </c>
      <c r="M311" s="196">
        <f t="shared" si="39"/>
        <v>207.76</v>
      </c>
      <c r="N311" s="196">
        <f t="shared" si="40"/>
        <v>207.76</v>
      </c>
      <c r="O311" s="37"/>
      <c r="P311" s="71">
        <v>12.8</v>
      </c>
      <c r="Q311" s="71">
        <v>5.61</v>
      </c>
      <c r="R311" s="71">
        <v>257.74</v>
      </c>
      <c r="S311" s="71">
        <v>257.74</v>
      </c>
      <c r="T311" s="162">
        <f t="shared" si="34"/>
        <v>-49.980000000000018</v>
      </c>
      <c r="U311" s="71">
        <f t="shared" si="35"/>
        <v>144.47999999999999</v>
      </c>
      <c r="V311" s="71">
        <f t="shared" si="36"/>
        <v>63.28</v>
      </c>
    </row>
    <row r="312" spans="1:22" x14ac:dyDescent="0.3">
      <c r="A312" s="60" t="s">
        <v>3271</v>
      </c>
      <c r="B312" s="190" t="s">
        <v>628</v>
      </c>
      <c r="C312" s="191" t="s">
        <v>107</v>
      </c>
      <c r="D312" s="192">
        <v>80526</v>
      </c>
      <c r="E312" s="198" t="s">
        <v>629</v>
      </c>
      <c r="F312" s="194" t="s">
        <v>102</v>
      </c>
      <c r="G312" s="195">
        <v>14</v>
      </c>
      <c r="H312" s="196">
        <v>14</v>
      </c>
      <c r="I312" s="197">
        <v>157.30000000000001</v>
      </c>
      <c r="J312" s="196">
        <v>126.86</v>
      </c>
      <c r="K312" s="197">
        <v>5.61</v>
      </c>
      <c r="L312" s="196">
        <v>4.5199999999999996</v>
      </c>
      <c r="M312" s="196">
        <f t="shared" si="39"/>
        <v>1839.32</v>
      </c>
      <c r="N312" s="196">
        <f t="shared" si="40"/>
        <v>1839.32</v>
      </c>
      <c r="O312" s="45"/>
      <c r="P312" s="71">
        <v>157.30000000000001</v>
      </c>
      <c r="Q312" s="71">
        <v>5.61</v>
      </c>
      <c r="R312" s="71">
        <v>2280.7399999999998</v>
      </c>
      <c r="S312" s="71">
        <v>2280.7399999999998</v>
      </c>
      <c r="T312" s="162">
        <f t="shared" si="34"/>
        <v>-441.41999999999985</v>
      </c>
      <c r="U312" s="71">
        <f t="shared" si="35"/>
        <v>1776.04</v>
      </c>
      <c r="V312" s="71">
        <f t="shared" si="36"/>
        <v>63.28</v>
      </c>
    </row>
    <row r="313" spans="1:22" x14ac:dyDescent="0.3">
      <c r="A313" s="60" t="s">
        <v>3272</v>
      </c>
      <c r="B313" s="190" t="s">
        <v>630</v>
      </c>
      <c r="C313" s="191" t="s">
        <v>131</v>
      </c>
      <c r="D313" s="192">
        <v>95544</v>
      </c>
      <c r="E313" s="198" t="s">
        <v>631</v>
      </c>
      <c r="F313" s="194" t="s">
        <v>102</v>
      </c>
      <c r="G313" s="195">
        <v>14</v>
      </c>
      <c r="H313" s="196">
        <v>14</v>
      </c>
      <c r="I313" s="197">
        <v>23.82</v>
      </c>
      <c r="J313" s="196">
        <v>19.21</v>
      </c>
      <c r="K313" s="197">
        <v>8.48</v>
      </c>
      <c r="L313" s="196">
        <v>6.83</v>
      </c>
      <c r="M313" s="196">
        <f t="shared" si="39"/>
        <v>364.56</v>
      </c>
      <c r="N313" s="196">
        <f t="shared" si="40"/>
        <v>364.56</v>
      </c>
      <c r="O313" s="45"/>
      <c r="P313" s="71">
        <v>23.82</v>
      </c>
      <c r="Q313" s="71">
        <v>8.48</v>
      </c>
      <c r="R313" s="71">
        <v>452.2</v>
      </c>
      <c r="S313" s="71">
        <v>452.2</v>
      </c>
      <c r="T313" s="162">
        <f t="shared" si="34"/>
        <v>-87.639999999999986</v>
      </c>
      <c r="U313" s="71">
        <f t="shared" si="35"/>
        <v>268.94</v>
      </c>
      <c r="V313" s="71">
        <f t="shared" si="36"/>
        <v>95.62</v>
      </c>
    </row>
    <row r="314" spans="1:22" x14ac:dyDescent="0.25">
      <c r="A314" s="60" t="s">
        <v>3273</v>
      </c>
      <c r="B314" s="190" t="s">
        <v>632</v>
      </c>
      <c r="C314" s="191" t="s">
        <v>127</v>
      </c>
      <c r="D314" s="199" t="s">
        <v>633</v>
      </c>
      <c r="E314" s="198" t="s">
        <v>634</v>
      </c>
      <c r="F314" s="194" t="s">
        <v>102</v>
      </c>
      <c r="G314" s="195">
        <v>14</v>
      </c>
      <c r="H314" s="196">
        <v>14</v>
      </c>
      <c r="I314" s="197">
        <v>106.08</v>
      </c>
      <c r="J314" s="196">
        <v>85.55</v>
      </c>
      <c r="K314" s="197">
        <v>7.47</v>
      </c>
      <c r="L314" s="196">
        <v>6.02</v>
      </c>
      <c r="M314" s="196">
        <f t="shared" si="39"/>
        <v>1281.98</v>
      </c>
      <c r="N314" s="196">
        <f t="shared" si="40"/>
        <v>1281.98</v>
      </c>
      <c r="O314" s="37"/>
      <c r="P314" s="71">
        <v>106.08</v>
      </c>
      <c r="Q314" s="71">
        <v>7.47</v>
      </c>
      <c r="R314" s="71">
        <v>1589.7</v>
      </c>
      <c r="S314" s="71">
        <v>1589.7</v>
      </c>
      <c r="T314" s="162">
        <f t="shared" si="34"/>
        <v>-307.72000000000003</v>
      </c>
      <c r="U314" s="71">
        <f t="shared" si="35"/>
        <v>1197.7</v>
      </c>
      <c r="V314" s="71">
        <f t="shared" si="36"/>
        <v>84.28</v>
      </c>
    </row>
    <row r="315" spans="1:22" x14ac:dyDescent="0.25">
      <c r="A315" s="60" t="s">
        <v>3274</v>
      </c>
      <c r="B315" s="200" t="s">
        <v>635</v>
      </c>
      <c r="C315" s="201"/>
      <c r="D315" s="201"/>
      <c r="E315" s="202" t="s">
        <v>636</v>
      </c>
      <c r="F315" s="201"/>
      <c r="G315" s="203"/>
      <c r="H315" s="203"/>
      <c r="I315" s="177"/>
      <c r="J315" s="203"/>
      <c r="K315" s="177"/>
      <c r="L315" s="203"/>
      <c r="M315" s="204">
        <f>SUM(M316:M323)</f>
        <v>3015.48</v>
      </c>
      <c r="N315" s="204">
        <f>SUM(N316:N323)</f>
        <v>3015.48</v>
      </c>
      <c r="O315" s="37"/>
      <c r="P315" s="72"/>
      <c r="Q315" s="72"/>
      <c r="R315" s="73">
        <v>3739.32</v>
      </c>
      <c r="S315" s="73">
        <v>3739.32</v>
      </c>
      <c r="T315" s="162">
        <f t="shared" si="34"/>
        <v>-723.84000000000015</v>
      </c>
      <c r="U315" s="71">
        <f t="shared" si="35"/>
        <v>0</v>
      </c>
      <c r="V315" s="71">
        <f t="shared" si="36"/>
        <v>0</v>
      </c>
    </row>
    <row r="316" spans="1:22" x14ac:dyDescent="0.25">
      <c r="A316" s="60" t="s">
        <v>3275</v>
      </c>
      <c r="B316" s="190" t="s">
        <v>637</v>
      </c>
      <c r="C316" s="191" t="s">
        <v>107</v>
      </c>
      <c r="D316" s="192">
        <v>80542</v>
      </c>
      <c r="E316" s="198" t="s">
        <v>638</v>
      </c>
      <c r="F316" s="194" t="s">
        <v>102</v>
      </c>
      <c r="G316" s="195">
        <v>2</v>
      </c>
      <c r="H316" s="196">
        <v>2</v>
      </c>
      <c r="I316" s="197">
        <v>100.07</v>
      </c>
      <c r="J316" s="196">
        <v>80.7</v>
      </c>
      <c r="K316" s="197">
        <v>61.27</v>
      </c>
      <c r="L316" s="196">
        <v>49.41</v>
      </c>
      <c r="M316" s="196">
        <f t="shared" ref="M316:M323" si="41">TRUNC(((J316*G316)+(L316*G316)),2)</f>
        <v>260.22000000000003</v>
      </c>
      <c r="N316" s="196">
        <f t="shared" ref="N316:N323" si="42">TRUNC(((J316*H316)+(L316*H316)),2)</f>
        <v>260.22000000000003</v>
      </c>
      <c r="O316" s="37"/>
      <c r="P316" s="71">
        <v>100.07</v>
      </c>
      <c r="Q316" s="71">
        <v>61.27</v>
      </c>
      <c r="R316" s="71">
        <v>322.68</v>
      </c>
      <c r="S316" s="71">
        <v>322.68</v>
      </c>
      <c r="T316" s="162">
        <f t="shared" si="34"/>
        <v>-62.45999999999998</v>
      </c>
      <c r="U316" s="71">
        <f t="shared" si="35"/>
        <v>161.4</v>
      </c>
      <c r="V316" s="71">
        <f t="shared" si="36"/>
        <v>98.82</v>
      </c>
    </row>
    <row r="317" spans="1:22" x14ac:dyDescent="0.25">
      <c r="A317" s="60" t="s">
        <v>3276</v>
      </c>
      <c r="B317" s="190" t="s">
        <v>639</v>
      </c>
      <c r="C317" s="191" t="s">
        <v>107</v>
      </c>
      <c r="D317" s="192">
        <v>80550</v>
      </c>
      <c r="E317" s="198" t="s">
        <v>640</v>
      </c>
      <c r="F317" s="194" t="s">
        <v>641</v>
      </c>
      <c r="G317" s="195">
        <v>2</v>
      </c>
      <c r="H317" s="196">
        <v>2</v>
      </c>
      <c r="I317" s="197">
        <v>4.2699999999999996</v>
      </c>
      <c r="J317" s="196">
        <v>3.44</v>
      </c>
      <c r="K317" s="197">
        <v>5.61</v>
      </c>
      <c r="L317" s="196">
        <v>4.5199999999999996</v>
      </c>
      <c r="M317" s="196">
        <f t="shared" si="41"/>
        <v>15.92</v>
      </c>
      <c r="N317" s="196">
        <f t="shared" si="42"/>
        <v>15.92</v>
      </c>
      <c r="O317" s="37"/>
      <c r="P317" s="71">
        <v>4.2699999999999996</v>
      </c>
      <c r="Q317" s="71">
        <v>5.61</v>
      </c>
      <c r="R317" s="71">
        <v>19.760000000000002</v>
      </c>
      <c r="S317" s="71">
        <v>19.760000000000002</v>
      </c>
      <c r="T317" s="162">
        <f t="shared" si="34"/>
        <v>-3.8400000000000016</v>
      </c>
      <c r="U317" s="71">
        <f t="shared" si="35"/>
        <v>6.88</v>
      </c>
      <c r="V317" s="71">
        <f t="shared" si="36"/>
        <v>9.0399999999999991</v>
      </c>
    </row>
    <row r="318" spans="1:22" x14ac:dyDescent="0.25">
      <c r="A318" s="60" t="s">
        <v>3277</v>
      </c>
      <c r="B318" s="190" t="s">
        <v>642</v>
      </c>
      <c r="C318" s="191" t="s">
        <v>107</v>
      </c>
      <c r="D318" s="192">
        <v>80555</v>
      </c>
      <c r="E318" s="198" t="s">
        <v>643</v>
      </c>
      <c r="F318" s="194" t="s">
        <v>102</v>
      </c>
      <c r="G318" s="195">
        <v>6</v>
      </c>
      <c r="H318" s="196">
        <v>6</v>
      </c>
      <c r="I318" s="197">
        <v>51.84</v>
      </c>
      <c r="J318" s="196">
        <v>41.8</v>
      </c>
      <c r="K318" s="197">
        <v>9.35</v>
      </c>
      <c r="L318" s="196">
        <v>7.54</v>
      </c>
      <c r="M318" s="196">
        <f t="shared" si="41"/>
        <v>296.04000000000002</v>
      </c>
      <c r="N318" s="196">
        <f t="shared" si="42"/>
        <v>296.04000000000002</v>
      </c>
      <c r="O318" s="37"/>
      <c r="P318" s="71">
        <v>51.84</v>
      </c>
      <c r="Q318" s="71">
        <v>9.35</v>
      </c>
      <c r="R318" s="71">
        <v>367.14</v>
      </c>
      <c r="S318" s="71">
        <v>367.14</v>
      </c>
      <c r="T318" s="162">
        <f t="shared" si="34"/>
        <v>-71.099999999999966</v>
      </c>
      <c r="U318" s="71">
        <f t="shared" si="35"/>
        <v>250.8</v>
      </c>
      <c r="V318" s="71">
        <f t="shared" si="36"/>
        <v>45.24</v>
      </c>
    </row>
    <row r="319" spans="1:22" x14ac:dyDescent="0.25">
      <c r="A319" s="60" t="s">
        <v>3278</v>
      </c>
      <c r="B319" s="190" t="s">
        <v>644</v>
      </c>
      <c r="C319" s="191" t="s">
        <v>131</v>
      </c>
      <c r="D319" s="192">
        <v>86883</v>
      </c>
      <c r="E319" s="198" t="s">
        <v>645</v>
      </c>
      <c r="F319" s="194" t="s">
        <v>102</v>
      </c>
      <c r="G319" s="195">
        <v>6</v>
      </c>
      <c r="H319" s="196">
        <v>6</v>
      </c>
      <c r="I319" s="197">
        <v>9.68</v>
      </c>
      <c r="J319" s="196">
        <v>7.8</v>
      </c>
      <c r="K319" s="197">
        <v>2.2599999999999998</v>
      </c>
      <c r="L319" s="196">
        <v>1.82</v>
      </c>
      <c r="M319" s="196">
        <f t="shared" si="41"/>
        <v>57.72</v>
      </c>
      <c r="N319" s="196">
        <f t="shared" si="42"/>
        <v>57.72</v>
      </c>
      <c r="O319" s="37"/>
      <c r="P319" s="75">
        <v>9.68</v>
      </c>
      <c r="Q319" s="76">
        <v>2.2599999999999998</v>
      </c>
      <c r="R319" s="74">
        <v>71.64</v>
      </c>
      <c r="S319" s="75">
        <v>71.64</v>
      </c>
      <c r="T319" s="162">
        <f t="shared" si="34"/>
        <v>-13.920000000000002</v>
      </c>
      <c r="U319" s="71">
        <f t="shared" si="35"/>
        <v>46.8</v>
      </c>
      <c r="V319" s="71">
        <f t="shared" si="36"/>
        <v>10.92</v>
      </c>
    </row>
    <row r="320" spans="1:22" ht="24" x14ac:dyDescent="0.3">
      <c r="A320" s="60" t="s">
        <v>3279</v>
      </c>
      <c r="B320" s="190" t="s">
        <v>646</v>
      </c>
      <c r="C320" s="191" t="s">
        <v>107</v>
      </c>
      <c r="D320" s="192">
        <v>80573</v>
      </c>
      <c r="E320" s="198" t="s">
        <v>647</v>
      </c>
      <c r="F320" s="194" t="s">
        <v>102</v>
      </c>
      <c r="G320" s="195">
        <v>2</v>
      </c>
      <c r="H320" s="196">
        <v>2</v>
      </c>
      <c r="I320" s="197">
        <v>770.57</v>
      </c>
      <c r="J320" s="196">
        <v>621.46</v>
      </c>
      <c r="K320" s="197">
        <v>7.47</v>
      </c>
      <c r="L320" s="196">
        <v>6.02</v>
      </c>
      <c r="M320" s="196">
        <f t="shared" si="41"/>
        <v>1254.96</v>
      </c>
      <c r="N320" s="196">
        <f t="shared" si="42"/>
        <v>1254.96</v>
      </c>
      <c r="O320" s="45"/>
      <c r="P320" s="81">
        <v>770.57</v>
      </c>
      <c r="Q320" s="81">
        <v>7.47</v>
      </c>
      <c r="R320" s="81">
        <v>1556.08</v>
      </c>
      <c r="S320" s="81">
        <v>1556.08</v>
      </c>
      <c r="T320" s="162">
        <f t="shared" si="34"/>
        <v>-301.11999999999989</v>
      </c>
      <c r="U320" s="71">
        <f t="shared" si="35"/>
        <v>1242.92</v>
      </c>
      <c r="V320" s="71">
        <f t="shared" si="36"/>
        <v>12.04</v>
      </c>
    </row>
    <row r="321" spans="1:22" ht="24" x14ac:dyDescent="0.3">
      <c r="A321" s="60" t="s">
        <v>3280</v>
      </c>
      <c r="B321" s="190" t="s">
        <v>648</v>
      </c>
      <c r="C321" s="191" t="s">
        <v>107</v>
      </c>
      <c r="D321" s="192">
        <v>80572</v>
      </c>
      <c r="E321" s="193" t="s">
        <v>2923</v>
      </c>
      <c r="F321" s="194" t="s">
        <v>102</v>
      </c>
      <c r="G321" s="195">
        <v>4</v>
      </c>
      <c r="H321" s="196">
        <v>4</v>
      </c>
      <c r="I321" s="197">
        <v>123.08</v>
      </c>
      <c r="J321" s="196">
        <v>99.26</v>
      </c>
      <c r="K321" s="197">
        <v>7.47</v>
      </c>
      <c r="L321" s="196">
        <v>6.02</v>
      </c>
      <c r="M321" s="196">
        <f t="shared" si="41"/>
        <v>421.12</v>
      </c>
      <c r="N321" s="196">
        <f t="shared" si="42"/>
        <v>421.12</v>
      </c>
      <c r="O321" s="45"/>
      <c r="P321" s="75">
        <v>123.08</v>
      </c>
      <c r="Q321" s="76">
        <v>7.47</v>
      </c>
      <c r="R321" s="74">
        <v>522.20000000000005</v>
      </c>
      <c r="S321" s="75">
        <v>522.20000000000005</v>
      </c>
      <c r="T321" s="162">
        <f t="shared" si="34"/>
        <v>-101.08000000000004</v>
      </c>
      <c r="U321" s="71">
        <f t="shared" si="35"/>
        <v>397.04</v>
      </c>
      <c r="V321" s="71">
        <f t="shared" si="36"/>
        <v>24.08</v>
      </c>
    </row>
    <row r="322" spans="1:22" x14ac:dyDescent="0.25">
      <c r="A322" s="60" t="s">
        <v>3281</v>
      </c>
      <c r="B322" s="190" t="s">
        <v>649</v>
      </c>
      <c r="C322" s="191" t="s">
        <v>107</v>
      </c>
      <c r="D322" s="192">
        <v>80580</v>
      </c>
      <c r="E322" s="198" t="s">
        <v>650</v>
      </c>
      <c r="F322" s="194" t="s">
        <v>102</v>
      </c>
      <c r="G322" s="195">
        <v>6</v>
      </c>
      <c r="H322" s="196">
        <v>6</v>
      </c>
      <c r="I322" s="197">
        <v>74.66</v>
      </c>
      <c r="J322" s="196">
        <v>60.21</v>
      </c>
      <c r="K322" s="197">
        <v>5.61</v>
      </c>
      <c r="L322" s="196">
        <v>4.5199999999999996</v>
      </c>
      <c r="M322" s="196">
        <f t="shared" si="41"/>
        <v>388.38</v>
      </c>
      <c r="N322" s="196">
        <f t="shared" si="42"/>
        <v>388.38</v>
      </c>
      <c r="O322" s="37"/>
      <c r="P322" s="81">
        <v>74.66</v>
      </c>
      <c r="Q322" s="81">
        <v>5.61</v>
      </c>
      <c r="R322" s="81">
        <v>481.62</v>
      </c>
      <c r="S322" s="81">
        <v>481.62</v>
      </c>
      <c r="T322" s="162">
        <f t="shared" si="34"/>
        <v>-93.240000000000009</v>
      </c>
      <c r="U322" s="71">
        <f t="shared" si="35"/>
        <v>361.26</v>
      </c>
      <c r="V322" s="71">
        <f t="shared" si="36"/>
        <v>27.12</v>
      </c>
    </row>
    <row r="323" spans="1:22" x14ac:dyDescent="0.25">
      <c r="A323" s="60" t="s">
        <v>3282</v>
      </c>
      <c r="B323" s="190" t="s">
        <v>651</v>
      </c>
      <c r="C323" s="191" t="s">
        <v>107</v>
      </c>
      <c r="D323" s="192">
        <v>80587</v>
      </c>
      <c r="E323" s="198" t="s">
        <v>652</v>
      </c>
      <c r="F323" s="194" t="s">
        <v>102</v>
      </c>
      <c r="G323" s="195">
        <v>4</v>
      </c>
      <c r="H323" s="196">
        <v>4</v>
      </c>
      <c r="I323" s="197">
        <v>84.98</v>
      </c>
      <c r="J323" s="196">
        <v>68.53</v>
      </c>
      <c r="K323" s="197">
        <v>14.57</v>
      </c>
      <c r="L323" s="196">
        <v>11.75</v>
      </c>
      <c r="M323" s="196">
        <f t="shared" si="41"/>
        <v>321.12</v>
      </c>
      <c r="N323" s="196">
        <f t="shared" si="42"/>
        <v>321.12</v>
      </c>
      <c r="O323" s="37"/>
      <c r="P323" s="84">
        <v>84.98</v>
      </c>
      <c r="Q323" s="84">
        <v>14.57</v>
      </c>
      <c r="R323" s="84">
        <v>398.2</v>
      </c>
      <c r="S323" s="71">
        <v>398.2</v>
      </c>
      <c r="T323" s="162">
        <f t="shared" si="34"/>
        <v>-77.079999999999984</v>
      </c>
      <c r="U323" s="71">
        <f t="shared" si="35"/>
        <v>274.12</v>
      </c>
      <c r="V323" s="71">
        <f t="shared" si="36"/>
        <v>47</v>
      </c>
    </row>
    <row r="324" spans="1:22" x14ac:dyDescent="0.25">
      <c r="A324" s="60" t="s">
        <v>3283</v>
      </c>
      <c r="B324" s="200" t="s">
        <v>653</v>
      </c>
      <c r="C324" s="201"/>
      <c r="D324" s="201"/>
      <c r="E324" s="202" t="s">
        <v>654</v>
      </c>
      <c r="F324" s="201"/>
      <c r="G324" s="203"/>
      <c r="H324" s="203"/>
      <c r="I324" s="177"/>
      <c r="J324" s="203"/>
      <c r="K324" s="177"/>
      <c r="L324" s="203"/>
      <c r="M324" s="204">
        <f>SUM(M325:M327)</f>
        <v>969.06000000000006</v>
      </c>
      <c r="N324" s="204">
        <f>SUM(N325:N327)</f>
        <v>969.06000000000006</v>
      </c>
      <c r="O324" s="37"/>
      <c r="P324" s="85"/>
      <c r="Q324" s="85"/>
      <c r="R324" s="86">
        <v>1201.74</v>
      </c>
      <c r="S324" s="73">
        <v>1201.74</v>
      </c>
      <c r="T324" s="162">
        <f t="shared" si="34"/>
        <v>-232.67999999999995</v>
      </c>
      <c r="U324" s="71">
        <f t="shared" si="35"/>
        <v>0</v>
      </c>
      <c r="V324" s="71">
        <f t="shared" si="36"/>
        <v>0</v>
      </c>
    </row>
    <row r="325" spans="1:22" x14ac:dyDescent="0.25">
      <c r="A325" s="60" t="s">
        <v>3284</v>
      </c>
      <c r="B325" s="190" t="s">
        <v>655</v>
      </c>
      <c r="C325" s="191" t="s">
        <v>107</v>
      </c>
      <c r="D325" s="192">
        <v>80721</v>
      </c>
      <c r="E325" s="198" t="s">
        <v>656</v>
      </c>
      <c r="F325" s="194" t="s">
        <v>102</v>
      </c>
      <c r="G325" s="195">
        <v>6</v>
      </c>
      <c r="H325" s="196">
        <v>6</v>
      </c>
      <c r="I325" s="197">
        <v>94.21</v>
      </c>
      <c r="J325" s="196">
        <v>75.98</v>
      </c>
      <c r="K325" s="197">
        <v>18.68</v>
      </c>
      <c r="L325" s="196">
        <v>15.06</v>
      </c>
      <c r="M325" s="196">
        <f>TRUNC(((J325*G325)+(L325*G325)),2)</f>
        <v>546.24</v>
      </c>
      <c r="N325" s="196">
        <f>TRUNC(((J325*H325)+(L325*H325)),2)</f>
        <v>546.24</v>
      </c>
      <c r="O325" s="37"/>
      <c r="P325" s="71">
        <v>94.21</v>
      </c>
      <c r="Q325" s="71">
        <v>18.68</v>
      </c>
      <c r="R325" s="71">
        <v>677.34</v>
      </c>
      <c r="S325" s="71">
        <v>677.34</v>
      </c>
      <c r="T325" s="162">
        <f t="shared" si="34"/>
        <v>-131.10000000000002</v>
      </c>
      <c r="U325" s="71">
        <f t="shared" si="35"/>
        <v>455.88</v>
      </c>
      <c r="V325" s="71">
        <f t="shared" si="36"/>
        <v>90.36</v>
      </c>
    </row>
    <row r="326" spans="1:22" x14ac:dyDescent="0.25">
      <c r="A326" s="60" t="s">
        <v>3285</v>
      </c>
      <c r="B326" s="190" t="s">
        <v>657</v>
      </c>
      <c r="C326" s="191" t="s">
        <v>107</v>
      </c>
      <c r="D326" s="192">
        <v>80732</v>
      </c>
      <c r="E326" s="198" t="s">
        <v>658</v>
      </c>
      <c r="F326" s="194" t="s">
        <v>102</v>
      </c>
      <c r="G326" s="195">
        <v>6</v>
      </c>
      <c r="H326" s="196">
        <v>6</v>
      </c>
      <c r="I326" s="197">
        <v>38.119999999999997</v>
      </c>
      <c r="J326" s="196">
        <v>30.74</v>
      </c>
      <c r="K326" s="197">
        <v>13.08</v>
      </c>
      <c r="L326" s="196">
        <v>10.54</v>
      </c>
      <c r="M326" s="196">
        <f>TRUNC(((J326*G326)+(L326*G326)),2)</f>
        <v>247.68</v>
      </c>
      <c r="N326" s="196">
        <f>TRUNC(((J326*H326)+(L326*H326)),2)</f>
        <v>247.68</v>
      </c>
      <c r="O326" s="37"/>
      <c r="P326" s="71">
        <v>38.119999999999997</v>
      </c>
      <c r="Q326" s="71">
        <v>13.08</v>
      </c>
      <c r="R326" s="71">
        <v>307.2</v>
      </c>
      <c r="S326" s="71">
        <v>307.2</v>
      </c>
      <c r="T326" s="162">
        <f t="shared" si="34"/>
        <v>-59.519999999999982</v>
      </c>
      <c r="U326" s="71">
        <f t="shared" si="35"/>
        <v>184.44</v>
      </c>
      <c r="V326" s="71">
        <f t="shared" si="36"/>
        <v>63.24</v>
      </c>
    </row>
    <row r="327" spans="1:22" x14ac:dyDescent="0.25">
      <c r="A327" s="60" t="s">
        <v>3286</v>
      </c>
      <c r="B327" s="190" t="s">
        <v>659</v>
      </c>
      <c r="C327" s="191" t="s">
        <v>107</v>
      </c>
      <c r="D327" s="192">
        <v>80741</v>
      </c>
      <c r="E327" s="198" t="s">
        <v>660</v>
      </c>
      <c r="F327" s="194" t="s">
        <v>102</v>
      </c>
      <c r="G327" s="195">
        <v>6</v>
      </c>
      <c r="H327" s="196">
        <v>6</v>
      </c>
      <c r="I327" s="197">
        <v>26.85</v>
      </c>
      <c r="J327" s="196">
        <v>21.65</v>
      </c>
      <c r="K327" s="197">
        <v>9.35</v>
      </c>
      <c r="L327" s="196">
        <v>7.54</v>
      </c>
      <c r="M327" s="196">
        <f>TRUNC(((J327*G327)+(L327*G327)),2)</f>
        <v>175.14</v>
      </c>
      <c r="N327" s="196">
        <f>TRUNC(((J327*H327)+(L327*H327)),2)</f>
        <v>175.14</v>
      </c>
      <c r="O327" s="37"/>
      <c r="P327" s="71">
        <v>26.85</v>
      </c>
      <c r="Q327" s="71">
        <v>9.35</v>
      </c>
      <c r="R327" s="71">
        <v>217.2</v>
      </c>
      <c r="S327" s="71">
        <v>217.2</v>
      </c>
      <c r="T327" s="162">
        <f t="shared" si="34"/>
        <v>-42.06</v>
      </c>
      <c r="U327" s="71">
        <f t="shared" si="35"/>
        <v>129.9</v>
      </c>
      <c r="V327" s="71">
        <f t="shared" si="36"/>
        <v>45.24</v>
      </c>
    </row>
    <row r="328" spans="1:22" x14ac:dyDescent="0.25">
      <c r="A328" s="60" t="s">
        <v>3287</v>
      </c>
      <c r="B328" s="200" t="s">
        <v>661</v>
      </c>
      <c r="C328" s="201"/>
      <c r="D328" s="201"/>
      <c r="E328" s="202" t="s">
        <v>662</v>
      </c>
      <c r="F328" s="201"/>
      <c r="G328" s="203"/>
      <c r="H328" s="203"/>
      <c r="I328" s="177"/>
      <c r="J328" s="203"/>
      <c r="K328" s="177"/>
      <c r="L328" s="203"/>
      <c r="M328" s="204">
        <f>SUM(M329:M331)</f>
        <v>1736.3</v>
      </c>
      <c r="N328" s="204">
        <f>SUM(N329:N331)</f>
        <v>1736.3</v>
      </c>
      <c r="O328" s="37"/>
      <c r="P328" s="72"/>
      <c r="Q328" s="72"/>
      <c r="R328" s="73">
        <v>2152.96</v>
      </c>
      <c r="S328" s="73">
        <v>2152.96</v>
      </c>
      <c r="T328" s="162">
        <f t="shared" si="34"/>
        <v>-416.66000000000008</v>
      </c>
      <c r="U328" s="71">
        <f t="shared" si="35"/>
        <v>0</v>
      </c>
      <c r="V328" s="71">
        <f t="shared" si="36"/>
        <v>0</v>
      </c>
    </row>
    <row r="329" spans="1:22" x14ac:dyDescent="0.25">
      <c r="A329" s="60" t="s">
        <v>3288</v>
      </c>
      <c r="B329" s="190" t="s">
        <v>663</v>
      </c>
      <c r="C329" s="191" t="s">
        <v>107</v>
      </c>
      <c r="D329" s="192">
        <v>80927</v>
      </c>
      <c r="E329" s="198" t="s">
        <v>664</v>
      </c>
      <c r="F329" s="194" t="s">
        <v>102</v>
      </c>
      <c r="G329" s="195">
        <v>2</v>
      </c>
      <c r="H329" s="196">
        <v>2</v>
      </c>
      <c r="I329" s="197">
        <v>114.78</v>
      </c>
      <c r="J329" s="196">
        <v>92.57</v>
      </c>
      <c r="K329" s="197">
        <v>22.79</v>
      </c>
      <c r="L329" s="196">
        <v>18.38</v>
      </c>
      <c r="M329" s="196">
        <f>TRUNC(((J329*G329)+(L329*G329)),2)</f>
        <v>221.9</v>
      </c>
      <c r="N329" s="196">
        <f>TRUNC(((J329*H329)+(L329*H329)),2)</f>
        <v>221.9</v>
      </c>
      <c r="O329" s="37"/>
      <c r="P329" s="71">
        <v>114.78</v>
      </c>
      <c r="Q329" s="71">
        <v>22.79</v>
      </c>
      <c r="R329" s="71">
        <v>275.14</v>
      </c>
      <c r="S329" s="71">
        <v>275.14</v>
      </c>
      <c r="T329" s="162">
        <f t="shared" si="34"/>
        <v>-53.239999999999981</v>
      </c>
      <c r="U329" s="71">
        <f t="shared" si="35"/>
        <v>185.14</v>
      </c>
      <c r="V329" s="71">
        <f t="shared" si="36"/>
        <v>36.76</v>
      </c>
    </row>
    <row r="330" spans="1:22" x14ac:dyDescent="0.25">
      <c r="A330" s="60" t="s">
        <v>3289</v>
      </c>
      <c r="B330" s="190" t="s">
        <v>665</v>
      </c>
      <c r="C330" s="191" t="s">
        <v>107</v>
      </c>
      <c r="D330" s="192">
        <v>80929</v>
      </c>
      <c r="E330" s="198" t="s">
        <v>666</v>
      </c>
      <c r="F330" s="194" t="s">
        <v>102</v>
      </c>
      <c r="G330" s="195">
        <v>6</v>
      </c>
      <c r="H330" s="196">
        <v>6</v>
      </c>
      <c r="I330" s="197">
        <v>171.03</v>
      </c>
      <c r="J330" s="196">
        <v>137.93</v>
      </c>
      <c r="K330" s="197">
        <v>35.5</v>
      </c>
      <c r="L330" s="196">
        <v>28.63</v>
      </c>
      <c r="M330" s="196">
        <f>TRUNC(((J330*G330)+(L330*G330)),2)</f>
        <v>999.36</v>
      </c>
      <c r="N330" s="196">
        <f>TRUNC(((J330*H330)+(L330*H330)),2)</f>
        <v>999.36</v>
      </c>
      <c r="O330" s="37"/>
      <c r="P330" s="71">
        <v>171.03</v>
      </c>
      <c r="Q330" s="71">
        <v>35.5</v>
      </c>
      <c r="R330" s="71">
        <v>1239.18</v>
      </c>
      <c r="S330" s="71">
        <v>1239.18</v>
      </c>
      <c r="T330" s="162">
        <f t="shared" si="34"/>
        <v>-239.82000000000005</v>
      </c>
      <c r="U330" s="71">
        <f t="shared" si="35"/>
        <v>827.58</v>
      </c>
      <c r="V330" s="71">
        <f t="shared" si="36"/>
        <v>171.78</v>
      </c>
    </row>
    <row r="331" spans="1:22" x14ac:dyDescent="0.25">
      <c r="A331" s="60" t="s">
        <v>3290</v>
      </c>
      <c r="B331" s="190" t="s">
        <v>667</v>
      </c>
      <c r="C331" s="191" t="s">
        <v>107</v>
      </c>
      <c r="D331" s="192">
        <v>80926</v>
      </c>
      <c r="E331" s="198" t="s">
        <v>668</v>
      </c>
      <c r="F331" s="194" t="s">
        <v>102</v>
      </c>
      <c r="G331" s="195">
        <v>6</v>
      </c>
      <c r="H331" s="196">
        <v>6</v>
      </c>
      <c r="I331" s="197">
        <v>83.65</v>
      </c>
      <c r="J331" s="196">
        <v>67.459999999999994</v>
      </c>
      <c r="K331" s="197">
        <v>22.79</v>
      </c>
      <c r="L331" s="196">
        <v>18.38</v>
      </c>
      <c r="M331" s="196">
        <f>TRUNC(((J331*G331)+(L331*G331)),2)</f>
        <v>515.04</v>
      </c>
      <c r="N331" s="196">
        <f>TRUNC(((J331*H331)+(L331*H331)),2)</f>
        <v>515.04</v>
      </c>
      <c r="O331" s="37"/>
      <c r="P331" s="71">
        <v>83.65</v>
      </c>
      <c r="Q331" s="71">
        <v>22.79</v>
      </c>
      <c r="R331" s="71">
        <v>638.64</v>
      </c>
      <c r="S331" s="71">
        <v>638.64</v>
      </c>
      <c r="T331" s="162">
        <f t="shared" si="34"/>
        <v>-123.60000000000002</v>
      </c>
      <c r="U331" s="71">
        <f t="shared" si="35"/>
        <v>404.76</v>
      </c>
      <c r="V331" s="71">
        <f t="shared" si="36"/>
        <v>110.28</v>
      </c>
    </row>
    <row r="332" spans="1:22" x14ac:dyDescent="0.25">
      <c r="A332" s="60" t="s">
        <v>3291</v>
      </c>
      <c r="B332" s="184" t="s">
        <v>669</v>
      </c>
      <c r="C332" s="187"/>
      <c r="D332" s="187"/>
      <c r="E332" s="186" t="s">
        <v>670</v>
      </c>
      <c r="F332" s="187"/>
      <c r="G332" s="188"/>
      <c r="H332" s="188"/>
      <c r="I332" s="177"/>
      <c r="J332" s="188"/>
      <c r="K332" s="177"/>
      <c r="L332" s="188"/>
      <c r="M332" s="189">
        <f>M333+M338+M341+M346+M349+M356+M362</f>
        <v>4747.93</v>
      </c>
      <c r="N332" s="189">
        <f>N333+N338+N341+N346+N349+N356+N362</f>
        <v>4747.93</v>
      </c>
      <c r="O332" s="37"/>
      <c r="P332" s="69"/>
      <c r="Q332" s="69"/>
      <c r="R332" s="70">
        <v>5891.51</v>
      </c>
      <c r="S332" s="70">
        <v>5891.51</v>
      </c>
      <c r="T332" s="162">
        <f t="shared" si="34"/>
        <v>-1143.58</v>
      </c>
      <c r="U332" s="71">
        <f t="shared" si="35"/>
        <v>0</v>
      </c>
      <c r="V332" s="71">
        <f t="shared" si="36"/>
        <v>0</v>
      </c>
    </row>
    <row r="333" spans="1:22" x14ac:dyDescent="0.25">
      <c r="A333" s="60" t="s">
        <v>3292</v>
      </c>
      <c r="B333" s="200" t="s">
        <v>671</v>
      </c>
      <c r="C333" s="201"/>
      <c r="D333" s="201"/>
      <c r="E333" s="202" t="s">
        <v>672</v>
      </c>
      <c r="F333" s="201"/>
      <c r="G333" s="203"/>
      <c r="H333" s="203"/>
      <c r="I333" s="177"/>
      <c r="J333" s="203"/>
      <c r="K333" s="177"/>
      <c r="L333" s="203"/>
      <c r="M333" s="204">
        <f>SUM(M334:M337)</f>
        <v>2259.48</v>
      </c>
      <c r="N333" s="204">
        <f>SUM(N334:N337)</f>
        <v>2259.48</v>
      </c>
      <c r="O333" s="37"/>
      <c r="P333" s="72"/>
      <c r="Q333" s="72"/>
      <c r="R333" s="73">
        <v>2803.5</v>
      </c>
      <c r="S333" s="73">
        <v>2803.5</v>
      </c>
      <c r="T333" s="162">
        <f t="shared" ref="T333:T396" si="43">N333-S333</f>
        <v>-544.02</v>
      </c>
      <c r="U333" s="71">
        <f t="shared" si="35"/>
        <v>0</v>
      </c>
      <c r="V333" s="71">
        <f t="shared" si="36"/>
        <v>0</v>
      </c>
    </row>
    <row r="334" spans="1:22" x14ac:dyDescent="0.25">
      <c r="A334" s="60" t="s">
        <v>3293</v>
      </c>
      <c r="B334" s="190" t="s">
        <v>673</v>
      </c>
      <c r="C334" s="191" t="s">
        <v>107</v>
      </c>
      <c r="D334" s="192">
        <v>81003</v>
      </c>
      <c r="E334" s="198" t="s">
        <v>674</v>
      </c>
      <c r="F334" s="194" t="s">
        <v>143</v>
      </c>
      <c r="G334" s="195">
        <v>54</v>
      </c>
      <c r="H334" s="196">
        <v>54</v>
      </c>
      <c r="I334" s="197">
        <v>4.17</v>
      </c>
      <c r="J334" s="196">
        <v>3.36</v>
      </c>
      <c r="K334" s="197">
        <v>4.49</v>
      </c>
      <c r="L334" s="196">
        <v>3.62</v>
      </c>
      <c r="M334" s="196">
        <f>TRUNC(((J334*G334)+(L334*G334)),2)</f>
        <v>376.92</v>
      </c>
      <c r="N334" s="196">
        <f>TRUNC(((J334*H334)+(L334*H334)),2)</f>
        <v>376.92</v>
      </c>
      <c r="O334" s="37"/>
      <c r="P334" s="71">
        <v>4.17</v>
      </c>
      <c r="Q334" s="71">
        <v>4.49</v>
      </c>
      <c r="R334" s="71">
        <v>467.64</v>
      </c>
      <c r="S334" s="71">
        <v>467.64</v>
      </c>
      <c r="T334" s="162">
        <f t="shared" si="43"/>
        <v>-90.71999999999997</v>
      </c>
      <c r="U334" s="71">
        <f t="shared" si="35"/>
        <v>181.44</v>
      </c>
      <c r="V334" s="71">
        <f t="shared" si="36"/>
        <v>195.48</v>
      </c>
    </row>
    <row r="335" spans="1:22" x14ac:dyDescent="0.25">
      <c r="A335" s="60" t="s">
        <v>3294</v>
      </c>
      <c r="B335" s="190" t="s">
        <v>675</v>
      </c>
      <c r="C335" s="191" t="s">
        <v>107</v>
      </c>
      <c r="D335" s="192">
        <v>81004</v>
      </c>
      <c r="E335" s="198" t="s">
        <v>676</v>
      </c>
      <c r="F335" s="194" t="s">
        <v>143</v>
      </c>
      <c r="G335" s="195">
        <v>18</v>
      </c>
      <c r="H335" s="196">
        <v>18</v>
      </c>
      <c r="I335" s="197">
        <v>10</v>
      </c>
      <c r="J335" s="196">
        <v>8.06</v>
      </c>
      <c r="K335" s="197">
        <v>4.82</v>
      </c>
      <c r="L335" s="196">
        <v>3.88</v>
      </c>
      <c r="M335" s="196">
        <f>TRUNC(((J335*G335)+(L335*G335)),2)</f>
        <v>214.92</v>
      </c>
      <c r="N335" s="196">
        <f>TRUNC(((J335*H335)+(L335*H335)),2)</f>
        <v>214.92</v>
      </c>
      <c r="O335" s="37"/>
      <c r="P335" s="71">
        <v>10</v>
      </c>
      <c r="Q335" s="71">
        <v>4.82</v>
      </c>
      <c r="R335" s="71">
        <v>266.76</v>
      </c>
      <c r="S335" s="71">
        <v>266.76</v>
      </c>
      <c r="T335" s="162">
        <f t="shared" si="43"/>
        <v>-51.84</v>
      </c>
      <c r="U335" s="71">
        <f t="shared" si="35"/>
        <v>145.08000000000001</v>
      </c>
      <c r="V335" s="71">
        <f t="shared" si="36"/>
        <v>69.84</v>
      </c>
    </row>
    <row r="336" spans="1:22" x14ac:dyDescent="0.25">
      <c r="A336" s="60" t="s">
        <v>3295</v>
      </c>
      <c r="B336" s="190" t="s">
        <v>677</v>
      </c>
      <c r="C336" s="191" t="s">
        <v>107</v>
      </c>
      <c r="D336" s="192">
        <v>81006</v>
      </c>
      <c r="E336" s="198" t="s">
        <v>678</v>
      </c>
      <c r="F336" s="194" t="s">
        <v>143</v>
      </c>
      <c r="G336" s="195">
        <v>60</v>
      </c>
      <c r="H336" s="196">
        <v>60</v>
      </c>
      <c r="I336" s="197">
        <v>15.37</v>
      </c>
      <c r="J336" s="196">
        <v>12.39</v>
      </c>
      <c r="K336" s="197">
        <v>8.33</v>
      </c>
      <c r="L336" s="196">
        <v>6.71</v>
      </c>
      <c r="M336" s="196">
        <f>TRUNC(((J336*G336)+(L336*G336)),2)</f>
        <v>1146</v>
      </c>
      <c r="N336" s="196">
        <f>TRUNC(((J336*H336)+(L336*H336)),2)</f>
        <v>1146</v>
      </c>
      <c r="O336" s="37"/>
      <c r="P336" s="71">
        <v>15.37</v>
      </c>
      <c r="Q336" s="71">
        <v>8.33</v>
      </c>
      <c r="R336" s="71">
        <v>1422</v>
      </c>
      <c r="S336" s="71">
        <v>1422</v>
      </c>
      <c r="T336" s="162">
        <f t="shared" si="43"/>
        <v>-276</v>
      </c>
      <c r="U336" s="71">
        <f t="shared" ref="U336:U399" si="44">TRUNC(J336*H336,2)</f>
        <v>743.4</v>
      </c>
      <c r="V336" s="71">
        <f t="shared" ref="V336:V399" si="45">TRUNC(L336*H336,2)</f>
        <v>402.6</v>
      </c>
    </row>
    <row r="337" spans="1:22" x14ac:dyDescent="0.25">
      <c r="A337" s="60" t="s">
        <v>3296</v>
      </c>
      <c r="B337" s="190" t="s">
        <v>679</v>
      </c>
      <c r="C337" s="191" t="s">
        <v>107</v>
      </c>
      <c r="D337" s="192">
        <v>81007</v>
      </c>
      <c r="E337" s="198" t="s">
        <v>680</v>
      </c>
      <c r="F337" s="194" t="s">
        <v>143</v>
      </c>
      <c r="G337" s="195">
        <v>18</v>
      </c>
      <c r="H337" s="196">
        <v>18</v>
      </c>
      <c r="I337" s="197">
        <v>24.86</v>
      </c>
      <c r="J337" s="196">
        <v>20.04</v>
      </c>
      <c r="K337" s="197">
        <v>11.09</v>
      </c>
      <c r="L337" s="196">
        <v>8.94</v>
      </c>
      <c r="M337" s="196">
        <f>TRUNC(((J337*G337)+(L337*G337)),2)</f>
        <v>521.64</v>
      </c>
      <c r="N337" s="196">
        <f>TRUNC(((J337*H337)+(L337*H337)),2)</f>
        <v>521.64</v>
      </c>
      <c r="O337" s="37"/>
      <c r="P337" s="71">
        <v>24.86</v>
      </c>
      <c r="Q337" s="71">
        <v>11.09</v>
      </c>
      <c r="R337" s="71">
        <v>647.1</v>
      </c>
      <c r="S337" s="71">
        <v>647.1</v>
      </c>
      <c r="T337" s="162">
        <f t="shared" si="43"/>
        <v>-125.46000000000004</v>
      </c>
      <c r="U337" s="71">
        <f t="shared" si="44"/>
        <v>360.72</v>
      </c>
      <c r="V337" s="71">
        <f t="shared" si="45"/>
        <v>160.91999999999999</v>
      </c>
    </row>
    <row r="338" spans="1:22" x14ac:dyDescent="0.25">
      <c r="A338" s="60" t="s">
        <v>3297</v>
      </c>
      <c r="B338" s="200" t="s">
        <v>681</v>
      </c>
      <c r="C338" s="201"/>
      <c r="D338" s="201"/>
      <c r="E338" s="202" t="s">
        <v>682</v>
      </c>
      <c r="F338" s="201"/>
      <c r="G338" s="203"/>
      <c r="H338" s="203"/>
      <c r="I338" s="177"/>
      <c r="J338" s="203"/>
      <c r="K338" s="177"/>
      <c r="L338" s="203"/>
      <c r="M338" s="204">
        <f>SUM(M339:M340)</f>
        <v>152.1</v>
      </c>
      <c r="N338" s="204">
        <f>SUM(N339:N340)</f>
        <v>152.1</v>
      </c>
      <c r="O338" s="37"/>
      <c r="P338" s="72"/>
      <c r="Q338" s="72"/>
      <c r="R338" s="73">
        <v>188.95</v>
      </c>
      <c r="S338" s="73">
        <v>188.95</v>
      </c>
      <c r="T338" s="162">
        <f t="shared" si="43"/>
        <v>-36.849999999999994</v>
      </c>
      <c r="U338" s="71">
        <f t="shared" si="44"/>
        <v>0</v>
      </c>
      <c r="V338" s="71">
        <f t="shared" si="45"/>
        <v>0</v>
      </c>
    </row>
    <row r="339" spans="1:22" x14ac:dyDescent="0.3">
      <c r="A339" s="60" t="s">
        <v>3298</v>
      </c>
      <c r="B339" s="190" t="s">
        <v>683</v>
      </c>
      <c r="C339" s="191" t="s">
        <v>107</v>
      </c>
      <c r="D339" s="192">
        <v>81069</v>
      </c>
      <c r="E339" s="198" t="s">
        <v>684</v>
      </c>
      <c r="F339" s="194" t="s">
        <v>102</v>
      </c>
      <c r="G339" s="195">
        <v>15</v>
      </c>
      <c r="H339" s="196">
        <v>15</v>
      </c>
      <c r="I339" s="197">
        <v>5.5</v>
      </c>
      <c r="J339" s="196">
        <v>4.43</v>
      </c>
      <c r="K339" s="197">
        <v>5.23</v>
      </c>
      <c r="L339" s="196">
        <v>4.21</v>
      </c>
      <c r="M339" s="196">
        <f>TRUNC(((J339*G339)+(L339*G339)),2)</f>
        <v>129.6</v>
      </c>
      <c r="N339" s="196">
        <f>TRUNC(((J339*H339)+(L339*H339)),2)</f>
        <v>129.6</v>
      </c>
      <c r="O339" s="45"/>
      <c r="P339" s="71">
        <v>5.5</v>
      </c>
      <c r="Q339" s="71">
        <v>5.23</v>
      </c>
      <c r="R339" s="71">
        <v>160.94999999999999</v>
      </c>
      <c r="S339" s="71">
        <v>160.94999999999999</v>
      </c>
      <c r="T339" s="162">
        <f t="shared" si="43"/>
        <v>-31.349999999999994</v>
      </c>
      <c r="U339" s="71">
        <f t="shared" si="44"/>
        <v>66.45</v>
      </c>
      <c r="V339" s="71">
        <f t="shared" si="45"/>
        <v>63.15</v>
      </c>
    </row>
    <row r="340" spans="1:22" x14ac:dyDescent="0.25">
      <c r="A340" s="60" t="s">
        <v>3299</v>
      </c>
      <c r="B340" s="190" t="s">
        <v>685</v>
      </c>
      <c r="C340" s="191" t="s">
        <v>107</v>
      </c>
      <c r="D340" s="192">
        <v>81067</v>
      </c>
      <c r="E340" s="198" t="s">
        <v>686</v>
      </c>
      <c r="F340" s="194" t="s">
        <v>102</v>
      </c>
      <c r="G340" s="195">
        <v>5</v>
      </c>
      <c r="H340" s="196">
        <v>5</v>
      </c>
      <c r="I340" s="197">
        <v>2.23</v>
      </c>
      <c r="J340" s="196">
        <v>1.79</v>
      </c>
      <c r="K340" s="197">
        <v>3.37</v>
      </c>
      <c r="L340" s="196">
        <v>2.71</v>
      </c>
      <c r="M340" s="196">
        <f>TRUNC(((J340*G340)+(L340*G340)),2)</f>
        <v>22.5</v>
      </c>
      <c r="N340" s="196">
        <f>TRUNC(((J340*H340)+(L340*H340)),2)</f>
        <v>22.5</v>
      </c>
      <c r="O340" s="37"/>
      <c r="P340" s="71">
        <v>2.23</v>
      </c>
      <c r="Q340" s="71">
        <v>3.37</v>
      </c>
      <c r="R340" s="71">
        <v>28</v>
      </c>
      <c r="S340" s="71">
        <v>28</v>
      </c>
      <c r="T340" s="162">
        <f t="shared" si="43"/>
        <v>-5.5</v>
      </c>
      <c r="U340" s="71">
        <f t="shared" si="44"/>
        <v>8.9499999999999993</v>
      </c>
      <c r="V340" s="71">
        <f t="shared" si="45"/>
        <v>13.55</v>
      </c>
    </row>
    <row r="341" spans="1:22" x14ac:dyDescent="0.25">
      <c r="A341" s="60" t="s">
        <v>3300</v>
      </c>
      <c r="B341" s="200" t="s">
        <v>687</v>
      </c>
      <c r="C341" s="201"/>
      <c r="D341" s="201"/>
      <c r="E341" s="202" t="s">
        <v>688</v>
      </c>
      <c r="F341" s="201"/>
      <c r="G341" s="203"/>
      <c r="H341" s="203"/>
      <c r="I341" s="177"/>
      <c r="J341" s="203"/>
      <c r="K341" s="177"/>
      <c r="L341" s="203"/>
      <c r="M341" s="204">
        <f>SUM(M342:M345)</f>
        <v>150.30000000000001</v>
      </c>
      <c r="N341" s="204">
        <f>SUM(N342:N345)</f>
        <v>150.30000000000001</v>
      </c>
      <c r="O341" s="37"/>
      <c r="P341" s="72"/>
      <c r="Q341" s="72"/>
      <c r="R341" s="73">
        <v>186.65</v>
      </c>
      <c r="S341" s="73">
        <v>186.65</v>
      </c>
      <c r="T341" s="162">
        <f t="shared" si="43"/>
        <v>-36.349999999999994</v>
      </c>
      <c r="U341" s="71">
        <f t="shared" si="44"/>
        <v>0</v>
      </c>
      <c r="V341" s="71">
        <f t="shared" si="45"/>
        <v>0</v>
      </c>
    </row>
    <row r="342" spans="1:22" x14ac:dyDescent="0.25">
      <c r="A342" s="60" t="s">
        <v>3301</v>
      </c>
      <c r="B342" s="190" t="s">
        <v>689</v>
      </c>
      <c r="C342" s="191" t="s">
        <v>107</v>
      </c>
      <c r="D342" s="192">
        <v>81102</v>
      </c>
      <c r="E342" s="198" t="s">
        <v>690</v>
      </c>
      <c r="F342" s="194" t="s">
        <v>102</v>
      </c>
      <c r="G342" s="195">
        <v>5</v>
      </c>
      <c r="H342" s="196">
        <v>5</v>
      </c>
      <c r="I342" s="197">
        <v>0.99</v>
      </c>
      <c r="J342" s="196">
        <v>0.79</v>
      </c>
      <c r="K342" s="197">
        <v>3.37</v>
      </c>
      <c r="L342" s="196">
        <v>2.71</v>
      </c>
      <c r="M342" s="196">
        <f>TRUNC(((J342*G342)+(L342*G342)),2)</f>
        <v>17.5</v>
      </c>
      <c r="N342" s="196">
        <f>TRUNC(((J342*H342)+(L342*H342)),2)</f>
        <v>17.5</v>
      </c>
      <c r="O342" s="37"/>
      <c r="P342" s="71">
        <v>0.99</v>
      </c>
      <c r="Q342" s="71">
        <v>3.37</v>
      </c>
      <c r="R342" s="71">
        <v>21.8</v>
      </c>
      <c r="S342" s="71">
        <v>21.8</v>
      </c>
      <c r="T342" s="162">
        <f t="shared" si="43"/>
        <v>-4.3000000000000007</v>
      </c>
      <c r="U342" s="71">
        <f t="shared" si="44"/>
        <v>3.95</v>
      </c>
      <c r="V342" s="71">
        <f t="shared" si="45"/>
        <v>13.55</v>
      </c>
    </row>
    <row r="343" spans="1:22" x14ac:dyDescent="0.25">
      <c r="A343" s="60" t="s">
        <v>3302</v>
      </c>
      <c r="B343" s="190" t="s">
        <v>691</v>
      </c>
      <c r="C343" s="191" t="s">
        <v>107</v>
      </c>
      <c r="D343" s="192">
        <v>81132</v>
      </c>
      <c r="E343" s="198" t="s">
        <v>692</v>
      </c>
      <c r="F343" s="194" t="s">
        <v>102</v>
      </c>
      <c r="G343" s="195">
        <v>5</v>
      </c>
      <c r="H343" s="196">
        <v>5</v>
      </c>
      <c r="I343" s="197">
        <v>5.45</v>
      </c>
      <c r="J343" s="196">
        <v>4.3899999999999997</v>
      </c>
      <c r="K343" s="197">
        <v>5.61</v>
      </c>
      <c r="L343" s="196">
        <v>4.5199999999999996</v>
      </c>
      <c r="M343" s="196">
        <f>TRUNC(((J343*G343)+(L343*G343)),2)</f>
        <v>44.55</v>
      </c>
      <c r="N343" s="196">
        <f>TRUNC(((J343*H343)+(L343*H343)),2)</f>
        <v>44.55</v>
      </c>
      <c r="O343" s="37"/>
      <c r="P343" s="71">
        <v>5.45</v>
      </c>
      <c r="Q343" s="71">
        <v>5.61</v>
      </c>
      <c r="R343" s="71">
        <v>55.3</v>
      </c>
      <c r="S343" s="71">
        <v>55.3</v>
      </c>
      <c r="T343" s="162">
        <f t="shared" si="43"/>
        <v>-10.75</v>
      </c>
      <c r="U343" s="71">
        <f t="shared" si="44"/>
        <v>21.95</v>
      </c>
      <c r="V343" s="71">
        <f t="shared" si="45"/>
        <v>22.6</v>
      </c>
    </row>
    <row r="344" spans="1:22" x14ac:dyDescent="0.25">
      <c r="A344" s="60" t="s">
        <v>3303</v>
      </c>
      <c r="B344" s="190" t="s">
        <v>693</v>
      </c>
      <c r="C344" s="191" t="s">
        <v>107</v>
      </c>
      <c r="D344" s="192">
        <v>81104</v>
      </c>
      <c r="E344" s="198" t="s">
        <v>694</v>
      </c>
      <c r="F344" s="194" t="s">
        <v>102</v>
      </c>
      <c r="G344" s="195">
        <v>5</v>
      </c>
      <c r="H344" s="196">
        <v>5</v>
      </c>
      <c r="I344" s="197">
        <v>5.32</v>
      </c>
      <c r="J344" s="196">
        <v>4.29</v>
      </c>
      <c r="K344" s="197">
        <v>5.23</v>
      </c>
      <c r="L344" s="196">
        <v>4.21</v>
      </c>
      <c r="M344" s="196">
        <f>TRUNC(((J344*G344)+(L344*G344)),2)</f>
        <v>42.5</v>
      </c>
      <c r="N344" s="196">
        <f>TRUNC(((J344*H344)+(L344*H344)),2)</f>
        <v>42.5</v>
      </c>
      <c r="O344" s="37"/>
      <c r="P344" s="71">
        <v>5.32</v>
      </c>
      <c r="Q344" s="71">
        <v>5.23</v>
      </c>
      <c r="R344" s="71">
        <v>52.75</v>
      </c>
      <c r="S344" s="71">
        <v>52.75</v>
      </c>
      <c r="T344" s="162">
        <f t="shared" si="43"/>
        <v>-10.25</v>
      </c>
      <c r="U344" s="71">
        <f t="shared" si="44"/>
        <v>21.45</v>
      </c>
      <c r="V344" s="71">
        <f t="shared" si="45"/>
        <v>21.05</v>
      </c>
    </row>
    <row r="345" spans="1:22" x14ac:dyDescent="0.25">
      <c r="A345" s="60" t="s">
        <v>3304</v>
      </c>
      <c r="B345" s="190" t="s">
        <v>695</v>
      </c>
      <c r="C345" s="191" t="s">
        <v>107</v>
      </c>
      <c r="D345" s="192">
        <v>81105</v>
      </c>
      <c r="E345" s="198" t="s">
        <v>696</v>
      </c>
      <c r="F345" s="194" t="s">
        <v>102</v>
      </c>
      <c r="G345" s="195">
        <v>5</v>
      </c>
      <c r="H345" s="196">
        <v>5</v>
      </c>
      <c r="I345" s="197">
        <v>6.13</v>
      </c>
      <c r="J345" s="196">
        <v>4.9400000000000004</v>
      </c>
      <c r="K345" s="197">
        <v>5.23</v>
      </c>
      <c r="L345" s="196">
        <v>4.21</v>
      </c>
      <c r="M345" s="196">
        <f>TRUNC(((J345*G345)+(L345*G345)),2)</f>
        <v>45.75</v>
      </c>
      <c r="N345" s="196">
        <f>TRUNC(((J345*H345)+(L345*H345)),2)</f>
        <v>45.75</v>
      </c>
      <c r="O345" s="37"/>
      <c r="P345" s="71">
        <v>6.13</v>
      </c>
      <c r="Q345" s="71">
        <v>5.23</v>
      </c>
      <c r="R345" s="71">
        <v>56.8</v>
      </c>
      <c r="S345" s="71">
        <v>56.8</v>
      </c>
      <c r="T345" s="162">
        <f t="shared" si="43"/>
        <v>-11.049999999999997</v>
      </c>
      <c r="U345" s="71">
        <f t="shared" si="44"/>
        <v>24.7</v>
      </c>
      <c r="V345" s="71">
        <f t="shared" si="45"/>
        <v>21.05</v>
      </c>
    </row>
    <row r="346" spans="1:22" x14ac:dyDescent="0.25">
      <c r="A346" s="60" t="s">
        <v>3305</v>
      </c>
      <c r="B346" s="200" t="s">
        <v>697</v>
      </c>
      <c r="C346" s="201"/>
      <c r="D346" s="201"/>
      <c r="E346" s="202" t="s">
        <v>698</v>
      </c>
      <c r="F346" s="201"/>
      <c r="G346" s="203"/>
      <c r="H346" s="203"/>
      <c r="I346" s="177"/>
      <c r="J346" s="203"/>
      <c r="K346" s="177"/>
      <c r="L346" s="203"/>
      <c r="M346" s="204">
        <f>SUM(M347:M348)</f>
        <v>144.89999999999998</v>
      </c>
      <c r="N346" s="204">
        <f>SUM(N347:N348)</f>
        <v>144.89999999999998</v>
      </c>
      <c r="O346" s="37"/>
      <c r="P346" s="72"/>
      <c r="Q346" s="72"/>
      <c r="R346" s="73">
        <v>179.8</v>
      </c>
      <c r="S346" s="73">
        <v>179.8</v>
      </c>
      <c r="T346" s="162">
        <f t="shared" si="43"/>
        <v>-34.900000000000034</v>
      </c>
      <c r="U346" s="71">
        <f t="shared" si="44"/>
        <v>0</v>
      </c>
      <c r="V346" s="71">
        <f t="shared" si="45"/>
        <v>0</v>
      </c>
    </row>
    <row r="347" spans="1:22" ht="24" x14ac:dyDescent="0.3">
      <c r="A347" s="60" t="s">
        <v>3306</v>
      </c>
      <c r="B347" s="190" t="s">
        <v>699</v>
      </c>
      <c r="C347" s="191" t="s">
        <v>131</v>
      </c>
      <c r="D347" s="192">
        <v>89605</v>
      </c>
      <c r="E347" s="198" t="s">
        <v>700</v>
      </c>
      <c r="F347" s="194" t="s">
        <v>102</v>
      </c>
      <c r="G347" s="195">
        <v>5</v>
      </c>
      <c r="H347" s="196">
        <v>5</v>
      </c>
      <c r="I347" s="197">
        <v>19.61</v>
      </c>
      <c r="J347" s="196">
        <v>15.81</v>
      </c>
      <c r="K347" s="197">
        <v>3.43</v>
      </c>
      <c r="L347" s="196">
        <v>2.76</v>
      </c>
      <c r="M347" s="196">
        <f>TRUNC(((J347*G347)+(L347*G347)),2)</f>
        <v>92.85</v>
      </c>
      <c r="N347" s="196">
        <f>TRUNC(((J347*H347)+(L347*H347)),2)</f>
        <v>92.85</v>
      </c>
      <c r="O347" s="45"/>
      <c r="P347" s="71">
        <v>19.61</v>
      </c>
      <c r="Q347" s="71">
        <v>3.43</v>
      </c>
      <c r="R347" s="71">
        <v>115.2</v>
      </c>
      <c r="S347" s="71">
        <v>115.2</v>
      </c>
      <c r="T347" s="162">
        <f t="shared" si="43"/>
        <v>-22.350000000000009</v>
      </c>
      <c r="U347" s="71">
        <f t="shared" si="44"/>
        <v>79.05</v>
      </c>
      <c r="V347" s="71">
        <f t="shared" si="45"/>
        <v>13.8</v>
      </c>
    </row>
    <row r="348" spans="1:22" ht="24" x14ac:dyDescent="0.3">
      <c r="A348" s="60" t="s">
        <v>3307</v>
      </c>
      <c r="B348" s="190" t="s">
        <v>701</v>
      </c>
      <c r="C348" s="191" t="s">
        <v>131</v>
      </c>
      <c r="D348" s="192">
        <v>89579</v>
      </c>
      <c r="E348" s="193" t="s">
        <v>2924</v>
      </c>
      <c r="F348" s="194" t="s">
        <v>102</v>
      </c>
      <c r="G348" s="195">
        <v>5</v>
      </c>
      <c r="H348" s="196">
        <v>5</v>
      </c>
      <c r="I348" s="197">
        <v>10.48</v>
      </c>
      <c r="J348" s="196">
        <v>8.4499999999999993</v>
      </c>
      <c r="K348" s="197">
        <v>2.44</v>
      </c>
      <c r="L348" s="196">
        <v>1.96</v>
      </c>
      <c r="M348" s="196">
        <f>TRUNC(((J348*G348)+(L348*G348)),2)</f>
        <v>52.05</v>
      </c>
      <c r="N348" s="196">
        <f>TRUNC(((J348*H348)+(L348*H348)),2)</f>
        <v>52.05</v>
      </c>
      <c r="O348" s="45"/>
      <c r="P348" s="71">
        <v>10.48</v>
      </c>
      <c r="Q348" s="71">
        <v>2.44</v>
      </c>
      <c r="R348" s="71">
        <v>64.599999999999994</v>
      </c>
      <c r="S348" s="71">
        <v>64.599999999999994</v>
      </c>
      <c r="T348" s="162">
        <f t="shared" si="43"/>
        <v>-12.549999999999997</v>
      </c>
      <c r="U348" s="71">
        <f t="shared" si="44"/>
        <v>42.25</v>
      </c>
      <c r="V348" s="71">
        <f t="shared" si="45"/>
        <v>9.8000000000000007</v>
      </c>
    </row>
    <row r="349" spans="1:22" x14ac:dyDescent="0.25">
      <c r="A349" s="60" t="s">
        <v>3308</v>
      </c>
      <c r="B349" s="200" t="s">
        <v>702</v>
      </c>
      <c r="C349" s="201"/>
      <c r="D349" s="201"/>
      <c r="E349" s="202" t="s">
        <v>703</v>
      </c>
      <c r="F349" s="201"/>
      <c r="G349" s="203"/>
      <c r="H349" s="203"/>
      <c r="I349" s="177"/>
      <c r="J349" s="203"/>
      <c r="K349" s="177"/>
      <c r="L349" s="203"/>
      <c r="M349" s="204">
        <f>SUM(M350:M355)</f>
        <v>995.42</v>
      </c>
      <c r="N349" s="204">
        <f>SUM(N350:N355)</f>
        <v>995.42</v>
      </c>
      <c r="O349" s="37"/>
      <c r="P349" s="72"/>
      <c r="Q349" s="72"/>
      <c r="R349" s="73">
        <v>1235.52</v>
      </c>
      <c r="S349" s="73">
        <v>1235.52</v>
      </c>
      <c r="T349" s="162">
        <f t="shared" si="43"/>
        <v>-240.10000000000002</v>
      </c>
      <c r="U349" s="71">
        <f t="shared" si="44"/>
        <v>0</v>
      </c>
      <c r="V349" s="71">
        <f t="shared" si="45"/>
        <v>0</v>
      </c>
    </row>
    <row r="350" spans="1:22" ht="24" x14ac:dyDescent="0.3">
      <c r="A350" s="60" t="s">
        <v>3309</v>
      </c>
      <c r="B350" s="190" t="s">
        <v>704</v>
      </c>
      <c r="C350" s="191" t="s">
        <v>131</v>
      </c>
      <c r="D350" s="192">
        <v>89481</v>
      </c>
      <c r="E350" s="193" t="s">
        <v>2925</v>
      </c>
      <c r="F350" s="194" t="s">
        <v>102</v>
      </c>
      <c r="G350" s="195">
        <v>25</v>
      </c>
      <c r="H350" s="196">
        <v>25</v>
      </c>
      <c r="I350" s="197">
        <v>2.75</v>
      </c>
      <c r="J350" s="196">
        <v>2.21</v>
      </c>
      <c r="K350" s="197">
        <v>2.62</v>
      </c>
      <c r="L350" s="196">
        <v>2.11</v>
      </c>
      <c r="M350" s="196">
        <f t="shared" ref="M350:M355" si="46">TRUNC(((J350*G350)+(L350*G350)),2)</f>
        <v>108</v>
      </c>
      <c r="N350" s="196">
        <f t="shared" ref="N350:N355" si="47">TRUNC(((J350*H350)+(L350*H350)),2)</f>
        <v>108</v>
      </c>
      <c r="O350" s="45"/>
      <c r="P350" s="71">
        <v>2.75</v>
      </c>
      <c r="Q350" s="71">
        <v>2.62</v>
      </c>
      <c r="R350" s="71">
        <v>134.25</v>
      </c>
      <c r="S350" s="71">
        <v>134.25</v>
      </c>
      <c r="T350" s="162">
        <f t="shared" si="43"/>
        <v>-26.25</v>
      </c>
      <c r="U350" s="71">
        <f t="shared" si="44"/>
        <v>55.25</v>
      </c>
      <c r="V350" s="71">
        <f t="shared" si="45"/>
        <v>52.75</v>
      </c>
    </row>
    <row r="351" spans="1:22" x14ac:dyDescent="0.25">
      <c r="A351" s="60" t="s">
        <v>3310</v>
      </c>
      <c r="B351" s="190" t="s">
        <v>705</v>
      </c>
      <c r="C351" s="191" t="s">
        <v>107</v>
      </c>
      <c r="D351" s="192">
        <v>81322</v>
      </c>
      <c r="E351" s="198" t="s">
        <v>706</v>
      </c>
      <c r="F351" s="194" t="s">
        <v>102</v>
      </c>
      <c r="G351" s="195">
        <v>5</v>
      </c>
      <c r="H351" s="196">
        <v>5</v>
      </c>
      <c r="I351" s="197">
        <v>2.2799999999999998</v>
      </c>
      <c r="J351" s="196">
        <v>1.83</v>
      </c>
      <c r="K351" s="197">
        <v>6.72</v>
      </c>
      <c r="L351" s="196">
        <v>5.41</v>
      </c>
      <c r="M351" s="196">
        <f t="shared" si="46"/>
        <v>36.200000000000003</v>
      </c>
      <c r="N351" s="196">
        <f t="shared" si="47"/>
        <v>36.200000000000003</v>
      </c>
      <c r="O351" s="37"/>
      <c r="P351" s="71">
        <v>2.2799999999999998</v>
      </c>
      <c r="Q351" s="71">
        <v>6.72</v>
      </c>
      <c r="R351" s="71">
        <v>45</v>
      </c>
      <c r="S351" s="71">
        <v>45</v>
      </c>
      <c r="T351" s="162">
        <f t="shared" si="43"/>
        <v>-8.7999999999999972</v>
      </c>
      <c r="U351" s="71">
        <f t="shared" si="44"/>
        <v>9.15</v>
      </c>
      <c r="V351" s="71">
        <f t="shared" si="45"/>
        <v>27.05</v>
      </c>
    </row>
    <row r="352" spans="1:22" x14ac:dyDescent="0.25">
      <c r="A352" s="60" t="s">
        <v>3311</v>
      </c>
      <c r="B352" s="190" t="s">
        <v>707</v>
      </c>
      <c r="C352" s="191" t="s">
        <v>107</v>
      </c>
      <c r="D352" s="192">
        <v>81324</v>
      </c>
      <c r="E352" s="198" t="s">
        <v>708</v>
      </c>
      <c r="F352" s="194" t="s">
        <v>102</v>
      </c>
      <c r="G352" s="195">
        <v>25</v>
      </c>
      <c r="H352" s="196">
        <v>25</v>
      </c>
      <c r="I352" s="197">
        <v>5.97</v>
      </c>
      <c r="J352" s="196">
        <v>4.8099999999999996</v>
      </c>
      <c r="K352" s="197">
        <v>10.46</v>
      </c>
      <c r="L352" s="196">
        <v>8.43</v>
      </c>
      <c r="M352" s="196">
        <f t="shared" si="46"/>
        <v>331</v>
      </c>
      <c r="N352" s="196">
        <f t="shared" si="47"/>
        <v>331</v>
      </c>
      <c r="O352" s="37"/>
      <c r="P352" s="71">
        <v>5.97</v>
      </c>
      <c r="Q352" s="71">
        <v>10.46</v>
      </c>
      <c r="R352" s="71">
        <v>410.75</v>
      </c>
      <c r="S352" s="71">
        <v>410.75</v>
      </c>
      <c r="T352" s="162">
        <f t="shared" si="43"/>
        <v>-79.75</v>
      </c>
      <c r="U352" s="71">
        <f t="shared" si="44"/>
        <v>120.25</v>
      </c>
      <c r="V352" s="71">
        <f t="shared" si="45"/>
        <v>210.75</v>
      </c>
    </row>
    <row r="353" spans="1:22" x14ac:dyDescent="0.25">
      <c r="A353" s="60" t="s">
        <v>3312</v>
      </c>
      <c r="B353" s="190" t="s">
        <v>709</v>
      </c>
      <c r="C353" s="191" t="s">
        <v>107</v>
      </c>
      <c r="D353" s="192">
        <v>81340</v>
      </c>
      <c r="E353" s="198" t="s">
        <v>710</v>
      </c>
      <c r="F353" s="194" t="s">
        <v>102</v>
      </c>
      <c r="G353" s="195">
        <v>4</v>
      </c>
      <c r="H353" s="196">
        <v>4</v>
      </c>
      <c r="I353" s="197">
        <v>4.93</v>
      </c>
      <c r="J353" s="196">
        <v>3.97</v>
      </c>
      <c r="K353" s="197">
        <v>6.72</v>
      </c>
      <c r="L353" s="196">
        <v>5.41</v>
      </c>
      <c r="M353" s="196">
        <f t="shared" si="46"/>
        <v>37.520000000000003</v>
      </c>
      <c r="N353" s="196">
        <f t="shared" si="47"/>
        <v>37.520000000000003</v>
      </c>
      <c r="O353" s="37"/>
      <c r="P353" s="71">
        <v>4.93</v>
      </c>
      <c r="Q353" s="71">
        <v>6.72</v>
      </c>
      <c r="R353" s="71">
        <v>46.6</v>
      </c>
      <c r="S353" s="71">
        <v>46.6</v>
      </c>
      <c r="T353" s="162">
        <f t="shared" si="43"/>
        <v>-9.0799999999999983</v>
      </c>
      <c r="U353" s="71">
        <f t="shared" si="44"/>
        <v>15.88</v>
      </c>
      <c r="V353" s="71">
        <f t="shared" si="45"/>
        <v>21.64</v>
      </c>
    </row>
    <row r="354" spans="1:22" x14ac:dyDescent="0.25">
      <c r="A354" s="60" t="s">
        <v>3313</v>
      </c>
      <c r="B354" s="190" t="s">
        <v>711</v>
      </c>
      <c r="C354" s="191" t="s">
        <v>107</v>
      </c>
      <c r="D354" s="192">
        <v>81380</v>
      </c>
      <c r="E354" s="198" t="s">
        <v>712</v>
      </c>
      <c r="F354" s="194" t="s">
        <v>102</v>
      </c>
      <c r="G354" s="195">
        <v>15</v>
      </c>
      <c r="H354" s="196">
        <v>15</v>
      </c>
      <c r="I354" s="197">
        <v>11.66</v>
      </c>
      <c r="J354" s="196">
        <v>9.4</v>
      </c>
      <c r="K354" s="197">
        <v>8.2200000000000006</v>
      </c>
      <c r="L354" s="196">
        <v>6.62</v>
      </c>
      <c r="M354" s="196">
        <f t="shared" si="46"/>
        <v>240.3</v>
      </c>
      <c r="N354" s="196">
        <f t="shared" si="47"/>
        <v>240.3</v>
      </c>
      <c r="O354" s="37"/>
      <c r="P354" s="71">
        <v>11.66</v>
      </c>
      <c r="Q354" s="71">
        <v>8.2200000000000006</v>
      </c>
      <c r="R354" s="71">
        <v>298.2</v>
      </c>
      <c r="S354" s="71">
        <v>298.2</v>
      </c>
      <c r="T354" s="162">
        <f t="shared" si="43"/>
        <v>-57.899999999999977</v>
      </c>
      <c r="U354" s="71">
        <f t="shared" si="44"/>
        <v>141</v>
      </c>
      <c r="V354" s="71">
        <f t="shared" si="45"/>
        <v>99.3</v>
      </c>
    </row>
    <row r="355" spans="1:22" x14ac:dyDescent="0.25">
      <c r="A355" s="60" t="s">
        <v>3314</v>
      </c>
      <c r="B355" s="190" t="s">
        <v>713</v>
      </c>
      <c r="C355" s="191" t="s">
        <v>107</v>
      </c>
      <c r="D355" s="192">
        <v>81381</v>
      </c>
      <c r="E355" s="198" t="s">
        <v>714</v>
      </c>
      <c r="F355" s="194" t="s">
        <v>102</v>
      </c>
      <c r="G355" s="195">
        <v>12</v>
      </c>
      <c r="H355" s="196">
        <v>12</v>
      </c>
      <c r="I355" s="197">
        <v>16.84</v>
      </c>
      <c r="J355" s="196">
        <v>13.58</v>
      </c>
      <c r="K355" s="197">
        <v>8.2200000000000006</v>
      </c>
      <c r="L355" s="196">
        <v>6.62</v>
      </c>
      <c r="M355" s="196">
        <f t="shared" si="46"/>
        <v>242.4</v>
      </c>
      <c r="N355" s="196">
        <f t="shared" si="47"/>
        <v>242.4</v>
      </c>
      <c r="O355" s="37"/>
      <c r="P355" s="71">
        <v>16.84</v>
      </c>
      <c r="Q355" s="71">
        <v>8.2200000000000006</v>
      </c>
      <c r="R355" s="71">
        <v>300.72000000000003</v>
      </c>
      <c r="S355" s="71">
        <v>300.72000000000003</v>
      </c>
      <c r="T355" s="162">
        <f t="shared" si="43"/>
        <v>-58.320000000000022</v>
      </c>
      <c r="U355" s="71">
        <f t="shared" si="44"/>
        <v>162.96</v>
      </c>
      <c r="V355" s="71">
        <f t="shared" si="45"/>
        <v>79.44</v>
      </c>
    </row>
    <row r="356" spans="1:22" x14ac:dyDescent="0.25">
      <c r="A356" s="60" t="s">
        <v>3315</v>
      </c>
      <c r="B356" s="200" t="s">
        <v>715</v>
      </c>
      <c r="C356" s="201"/>
      <c r="D356" s="201"/>
      <c r="E356" s="202" t="s">
        <v>716</v>
      </c>
      <c r="F356" s="201"/>
      <c r="G356" s="203"/>
      <c r="H356" s="203"/>
      <c r="I356" s="177"/>
      <c r="J356" s="203"/>
      <c r="K356" s="177"/>
      <c r="L356" s="203"/>
      <c r="M356" s="204">
        <f>SUM(M357:M361)</f>
        <v>727.4</v>
      </c>
      <c r="N356" s="204">
        <f>SUM(N357:N361)</f>
        <v>727.4</v>
      </c>
      <c r="O356" s="37"/>
      <c r="P356" s="72"/>
      <c r="Q356" s="72"/>
      <c r="R356" s="73">
        <v>902.35</v>
      </c>
      <c r="S356" s="73">
        <v>902.35</v>
      </c>
      <c r="T356" s="162">
        <f t="shared" si="43"/>
        <v>-174.95000000000005</v>
      </c>
      <c r="U356" s="71">
        <f t="shared" si="44"/>
        <v>0</v>
      </c>
      <c r="V356" s="71">
        <f t="shared" si="45"/>
        <v>0</v>
      </c>
    </row>
    <row r="357" spans="1:22" x14ac:dyDescent="0.25">
      <c r="A357" s="60" t="s">
        <v>3316</v>
      </c>
      <c r="B357" s="190" t="s">
        <v>717</v>
      </c>
      <c r="C357" s="191" t="s">
        <v>107</v>
      </c>
      <c r="D357" s="192">
        <v>81405</v>
      </c>
      <c r="E357" s="198" t="s">
        <v>718</v>
      </c>
      <c r="F357" s="194" t="s">
        <v>102</v>
      </c>
      <c r="G357" s="195">
        <v>10</v>
      </c>
      <c r="H357" s="196">
        <v>10</v>
      </c>
      <c r="I357" s="197">
        <v>11.38</v>
      </c>
      <c r="J357" s="196">
        <v>9.17</v>
      </c>
      <c r="K357" s="197">
        <v>11.21</v>
      </c>
      <c r="L357" s="196">
        <v>9.0399999999999991</v>
      </c>
      <c r="M357" s="196">
        <f>TRUNC(((J357*G357)+(L357*G357)),2)</f>
        <v>182.1</v>
      </c>
      <c r="N357" s="196">
        <f>TRUNC(((J357*H357)+(L357*H357)),2)</f>
        <v>182.1</v>
      </c>
      <c r="O357" s="37"/>
      <c r="P357" s="71">
        <v>11.38</v>
      </c>
      <c r="Q357" s="71">
        <v>11.21</v>
      </c>
      <c r="R357" s="71">
        <v>225.9</v>
      </c>
      <c r="S357" s="71">
        <v>225.9</v>
      </c>
      <c r="T357" s="162">
        <f t="shared" si="43"/>
        <v>-43.800000000000011</v>
      </c>
      <c r="U357" s="71">
        <f t="shared" si="44"/>
        <v>91.7</v>
      </c>
      <c r="V357" s="71">
        <f t="shared" si="45"/>
        <v>90.4</v>
      </c>
    </row>
    <row r="358" spans="1:22" x14ac:dyDescent="0.25">
      <c r="A358" s="60" t="s">
        <v>3317</v>
      </c>
      <c r="B358" s="190" t="s">
        <v>719</v>
      </c>
      <c r="C358" s="191" t="s">
        <v>107</v>
      </c>
      <c r="D358" s="192">
        <v>81406</v>
      </c>
      <c r="E358" s="198" t="s">
        <v>720</v>
      </c>
      <c r="F358" s="194" t="s">
        <v>102</v>
      </c>
      <c r="G358" s="195">
        <v>5</v>
      </c>
      <c r="H358" s="196">
        <v>5</v>
      </c>
      <c r="I358" s="197">
        <v>29.31</v>
      </c>
      <c r="J358" s="196">
        <v>23.63</v>
      </c>
      <c r="K358" s="197">
        <v>11.21</v>
      </c>
      <c r="L358" s="196">
        <v>9.0399999999999991</v>
      </c>
      <c r="M358" s="196">
        <f>TRUNC(((J358*G358)+(L358*G358)),2)</f>
        <v>163.35</v>
      </c>
      <c r="N358" s="196">
        <f>TRUNC(((J358*H358)+(L358*H358)),2)</f>
        <v>163.35</v>
      </c>
      <c r="O358" s="37"/>
      <c r="P358" s="71">
        <v>29.31</v>
      </c>
      <c r="Q358" s="71">
        <v>11.21</v>
      </c>
      <c r="R358" s="71">
        <v>202.6</v>
      </c>
      <c r="S358" s="71">
        <v>202.6</v>
      </c>
      <c r="T358" s="162">
        <f t="shared" si="43"/>
        <v>-39.25</v>
      </c>
      <c r="U358" s="71">
        <f t="shared" si="44"/>
        <v>118.15</v>
      </c>
      <c r="V358" s="71">
        <f t="shared" si="45"/>
        <v>45.2</v>
      </c>
    </row>
    <row r="359" spans="1:22" x14ac:dyDescent="0.25">
      <c r="A359" s="60" t="s">
        <v>3318</v>
      </c>
      <c r="B359" s="190" t="s">
        <v>721</v>
      </c>
      <c r="C359" s="191" t="s">
        <v>107</v>
      </c>
      <c r="D359" s="192">
        <v>81424</v>
      </c>
      <c r="E359" s="198" t="s">
        <v>722</v>
      </c>
      <c r="F359" s="194" t="s">
        <v>102</v>
      </c>
      <c r="G359" s="195">
        <v>10</v>
      </c>
      <c r="H359" s="196">
        <v>10</v>
      </c>
      <c r="I359" s="197">
        <v>9.9600000000000009</v>
      </c>
      <c r="J359" s="196">
        <v>8.0299999999999994</v>
      </c>
      <c r="K359" s="197">
        <v>11.21</v>
      </c>
      <c r="L359" s="196">
        <v>9.0399999999999991</v>
      </c>
      <c r="M359" s="196">
        <f>TRUNC(((J359*G359)+(L359*G359)),2)</f>
        <v>170.7</v>
      </c>
      <c r="N359" s="196">
        <f>TRUNC(((J359*H359)+(L359*H359)),2)</f>
        <v>170.7</v>
      </c>
      <c r="O359" s="37"/>
      <c r="P359" s="71">
        <v>9.9600000000000009</v>
      </c>
      <c r="Q359" s="71">
        <v>11.21</v>
      </c>
      <c r="R359" s="71">
        <v>211.7</v>
      </c>
      <c r="S359" s="71">
        <v>211.7</v>
      </c>
      <c r="T359" s="162">
        <f t="shared" si="43"/>
        <v>-41</v>
      </c>
      <c r="U359" s="71">
        <f t="shared" si="44"/>
        <v>80.3</v>
      </c>
      <c r="V359" s="71">
        <f t="shared" si="45"/>
        <v>90.4</v>
      </c>
    </row>
    <row r="360" spans="1:22" x14ac:dyDescent="0.25">
      <c r="A360" s="60" t="s">
        <v>3319</v>
      </c>
      <c r="B360" s="190" t="s">
        <v>723</v>
      </c>
      <c r="C360" s="191" t="s">
        <v>107</v>
      </c>
      <c r="D360" s="192">
        <v>81421</v>
      </c>
      <c r="E360" s="198" t="s">
        <v>724</v>
      </c>
      <c r="F360" s="194" t="s">
        <v>102</v>
      </c>
      <c r="G360" s="195">
        <v>10</v>
      </c>
      <c r="H360" s="196">
        <v>10</v>
      </c>
      <c r="I360" s="197">
        <v>8.5299999999999994</v>
      </c>
      <c r="J360" s="196">
        <v>6.87</v>
      </c>
      <c r="K360" s="197">
        <v>7.1</v>
      </c>
      <c r="L360" s="196">
        <v>5.72</v>
      </c>
      <c r="M360" s="196">
        <f>TRUNC(((J360*G360)+(L360*G360)),2)</f>
        <v>125.9</v>
      </c>
      <c r="N360" s="196">
        <f>TRUNC(((J360*H360)+(L360*H360)),2)</f>
        <v>125.9</v>
      </c>
      <c r="O360" s="37"/>
      <c r="P360" s="71">
        <v>8.5299999999999994</v>
      </c>
      <c r="Q360" s="71">
        <v>7.1</v>
      </c>
      <c r="R360" s="71">
        <v>156.30000000000001</v>
      </c>
      <c r="S360" s="71">
        <v>156.30000000000001</v>
      </c>
      <c r="T360" s="162">
        <f t="shared" si="43"/>
        <v>-30.400000000000006</v>
      </c>
      <c r="U360" s="71">
        <f t="shared" si="44"/>
        <v>68.7</v>
      </c>
      <c r="V360" s="71">
        <f t="shared" si="45"/>
        <v>57.2</v>
      </c>
    </row>
    <row r="361" spans="1:22" x14ac:dyDescent="0.25">
      <c r="A361" s="60" t="s">
        <v>3320</v>
      </c>
      <c r="B361" s="190" t="s">
        <v>725</v>
      </c>
      <c r="C361" s="191" t="s">
        <v>107</v>
      </c>
      <c r="D361" s="192">
        <v>81424</v>
      </c>
      <c r="E361" s="198" t="s">
        <v>722</v>
      </c>
      <c r="F361" s="194" t="s">
        <v>102</v>
      </c>
      <c r="G361" s="195">
        <v>5</v>
      </c>
      <c r="H361" s="196">
        <v>5</v>
      </c>
      <c r="I361" s="197">
        <v>9.9600000000000009</v>
      </c>
      <c r="J361" s="196">
        <v>8.0299999999999994</v>
      </c>
      <c r="K361" s="197">
        <v>11.21</v>
      </c>
      <c r="L361" s="196">
        <v>9.0399999999999991</v>
      </c>
      <c r="M361" s="196">
        <f>TRUNC(((J361*G361)+(L361*G361)),2)</f>
        <v>85.35</v>
      </c>
      <c r="N361" s="196">
        <f>TRUNC(((J361*H361)+(L361*H361)),2)</f>
        <v>85.35</v>
      </c>
      <c r="O361" s="37"/>
      <c r="P361" s="71">
        <v>9.9600000000000009</v>
      </c>
      <c r="Q361" s="71">
        <v>11.21</v>
      </c>
      <c r="R361" s="71">
        <v>105.85</v>
      </c>
      <c r="S361" s="71">
        <v>105.85</v>
      </c>
      <c r="T361" s="162">
        <f t="shared" si="43"/>
        <v>-20.5</v>
      </c>
      <c r="U361" s="71">
        <f t="shared" si="44"/>
        <v>40.15</v>
      </c>
      <c r="V361" s="71">
        <f t="shared" si="45"/>
        <v>45.2</v>
      </c>
    </row>
    <row r="362" spans="1:22" x14ac:dyDescent="0.25">
      <c r="A362" s="60" t="s">
        <v>3321</v>
      </c>
      <c r="B362" s="200" t="s">
        <v>726</v>
      </c>
      <c r="C362" s="201"/>
      <c r="D362" s="201"/>
      <c r="E362" s="202" t="s">
        <v>727</v>
      </c>
      <c r="F362" s="201"/>
      <c r="G362" s="203"/>
      <c r="H362" s="203"/>
      <c r="I362" s="177"/>
      <c r="J362" s="203"/>
      <c r="K362" s="177"/>
      <c r="L362" s="203"/>
      <c r="M362" s="204">
        <f>SUM(M363:M364)</f>
        <v>318.33000000000004</v>
      </c>
      <c r="N362" s="204">
        <f>SUM(N363:N364)</f>
        <v>318.33000000000004</v>
      </c>
      <c r="O362" s="37"/>
      <c r="P362" s="72"/>
      <c r="Q362" s="72"/>
      <c r="R362" s="73">
        <v>394.74</v>
      </c>
      <c r="S362" s="73">
        <v>394.74</v>
      </c>
      <c r="T362" s="162">
        <f t="shared" si="43"/>
        <v>-76.409999999999968</v>
      </c>
      <c r="U362" s="71">
        <f t="shared" si="44"/>
        <v>0</v>
      </c>
      <c r="V362" s="71">
        <f t="shared" si="45"/>
        <v>0</v>
      </c>
    </row>
    <row r="363" spans="1:22" x14ac:dyDescent="0.25">
      <c r="A363" s="60" t="s">
        <v>3322</v>
      </c>
      <c r="B363" s="190" t="s">
        <v>728</v>
      </c>
      <c r="C363" s="191" t="s">
        <v>107</v>
      </c>
      <c r="D363" s="192">
        <v>81501</v>
      </c>
      <c r="E363" s="198" t="s">
        <v>729</v>
      </c>
      <c r="F363" s="194" t="s">
        <v>102</v>
      </c>
      <c r="G363" s="195">
        <v>3</v>
      </c>
      <c r="H363" s="196">
        <v>3</v>
      </c>
      <c r="I363" s="197">
        <v>68.81</v>
      </c>
      <c r="J363" s="196">
        <v>55.49</v>
      </c>
      <c r="K363" s="197">
        <v>0</v>
      </c>
      <c r="L363" s="196">
        <v>0</v>
      </c>
      <c r="M363" s="196">
        <f>TRUNC(((J363*G363)+(L363*G363)),2)</f>
        <v>166.47</v>
      </c>
      <c r="N363" s="196">
        <f>TRUNC(((J363*H363)+(L363*H363)),2)</f>
        <v>166.47</v>
      </c>
      <c r="O363" s="37"/>
      <c r="P363" s="71">
        <v>68.81</v>
      </c>
      <c r="Q363" s="71">
        <v>0</v>
      </c>
      <c r="R363" s="71">
        <v>206.43</v>
      </c>
      <c r="S363" s="71">
        <v>206.43</v>
      </c>
      <c r="T363" s="162">
        <f t="shared" si="43"/>
        <v>-39.960000000000008</v>
      </c>
      <c r="U363" s="71">
        <f t="shared" si="44"/>
        <v>166.47</v>
      </c>
      <c r="V363" s="71">
        <f t="shared" si="45"/>
        <v>0</v>
      </c>
    </row>
    <row r="364" spans="1:22" x14ac:dyDescent="0.25">
      <c r="A364" s="60" t="s">
        <v>3323</v>
      </c>
      <c r="B364" s="190" t="s">
        <v>730</v>
      </c>
      <c r="C364" s="191" t="s">
        <v>107</v>
      </c>
      <c r="D364" s="192">
        <v>81504</v>
      </c>
      <c r="E364" s="198" t="s">
        <v>731</v>
      </c>
      <c r="F364" s="194" t="s">
        <v>102</v>
      </c>
      <c r="G364" s="195">
        <v>3</v>
      </c>
      <c r="H364" s="196">
        <v>3</v>
      </c>
      <c r="I364" s="197">
        <v>62.77</v>
      </c>
      <c r="J364" s="196">
        <v>50.62</v>
      </c>
      <c r="K364" s="197">
        <v>0</v>
      </c>
      <c r="L364" s="196">
        <v>0</v>
      </c>
      <c r="M364" s="196">
        <f>TRUNC(((J364*G364)+(L364*G364)),2)</f>
        <v>151.86000000000001</v>
      </c>
      <c r="N364" s="196">
        <f>TRUNC(((J364*H364)+(L364*H364)),2)</f>
        <v>151.86000000000001</v>
      </c>
      <c r="O364" s="37"/>
      <c r="P364" s="71">
        <v>62.77</v>
      </c>
      <c r="Q364" s="71">
        <v>0</v>
      </c>
      <c r="R364" s="71">
        <v>188.31</v>
      </c>
      <c r="S364" s="71">
        <v>188.31</v>
      </c>
      <c r="T364" s="162">
        <f t="shared" si="43"/>
        <v>-36.449999999999989</v>
      </c>
      <c r="U364" s="71">
        <f t="shared" si="44"/>
        <v>151.86000000000001</v>
      </c>
      <c r="V364" s="71">
        <f t="shared" si="45"/>
        <v>0</v>
      </c>
    </row>
    <row r="365" spans="1:22" x14ac:dyDescent="0.25">
      <c r="A365" s="60" t="s">
        <v>3324</v>
      </c>
      <c r="B365" s="184" t="s">
        <v>732</v>
      </c>
      <c r="C365" s="187"/>
      <c r="D365" s="187"/>
      <c r="E365" s="186" t="s">
        <v>733</v>
      </c>
      <c r="F365" s="187"/>
      <c r="G365" s="188"/>
      <c r="H365" s="188"/>
      <c r="I365" s="177"/>
      <c r="J365" s="188"/>
      <c r="K365" s="177"/>
      <c r="L365" s="188"/>
      <c r="M365" s="189">
        <f>M366+M372+M375+M382+M385+M389+M392+M394</f>
        <v>4981.8099999999995</v>
      </c>
      <c r="N365" s="189">
        <f>N366+N372+N375+N382+N385+N389+N392+N394</f>
        <v>4981.8099999999995</v>
      </c>
      <c r="O365" s="37"/>
      <c r="P365" s="69"/>
      <c r="Q365" s="69"/>
      <c r="R365" s="70">
        <v>6180.21</v>
      </c>
      <c r="S365" s="70">
        <v>6180.21</v>
      </c>
      <c r="T365" s="162">
        <f t="shared" si="43"/>
        <v>-1198.4000000000005</v>
      </c>
      <c r="U365" s="71">
        <f t="shared" si="44"/>
        <v>0</v>
      </c>
      <c r="V365" s="71">
        <f t="shared" si="45"/>
        <v>0</v>
      </c>
    </row>
    <row r="366" spans="1:22" x14ac:dyDescent="0.25">
      <c r="A366" s="60" t="s">
        <v>3325</v>
      </c>
      <c r="B366" s="200" t="s">
        <v>734</v>
      </c>
      <c r="C366" s="201"/>
      <c r="D366" s="201"/>
      <c r="E366" s="202" t="s">
        <v>735</v>
      </c>
      <c r="F366" s="201"/>
      <c r="G366" s="203"/>
      <c r="H366" s="203"/>
      <c r="I366" s="177"/>
      <c r="J366" s="203"/>
      <c r="K366" s="177"/>
      <c r="L366" s="203"/>
      <c r="M366" s="204">
        <f>SUM(M367:M371)</f>
        <v>1127.6399999999999</v>
      </c>
      <c r="N366" s="204">
        <f>SUM(N367:N371)</f>
        <v>1127.6399999999999</v>
      </c>
      <c r="O366" s="37"/>
      <c r="P366" s="72"/>
      <c r="Q366" s="72"/>
      <c r="R366" s="73">
        <v>1398.5</v>
      </c>
      <c r="S366" s="73">
        <v>1398.5</v>
      </c>
      <c r="T366" s="162">
        <f t="shared" si="43"/>
        <v>-270.86000000000013</v>
      </c>
      <c r="U366" s="71">
        <f t="shared" si="44"/>
        <v>0</v>
      </c>
      <c r="V366" s="71">
        <f t="shared" si="45"/>
        <v>0</v>
      </c>
    </row>
    <row r="367" spans="1:22" x14ac:dyDescent="0.25">
      <c r="A367" s="60" t="s">
        <v>3326</v>
      </c>
      <c r="B367" s="190" t="s">
        <v>736</v>
      </c>
      <c r="C367" s="191" t="s">
        <v>107</v>
      </c>
      <c r="D367" s="192">
        <v>81663</v>
      </c>
      <c r="E367" s="198" t="s">
        <v>737</v>
      </c>
      <c r="F367" s="194" t="s">
        <v>102</v>
      </c>
      <c r="G367" s="195">
        <v>6</v>
      </c>
      <c r="H367" s="196">
        <v>6</v>
      </c>
      <c r="I367" s="197">
        <v>38.799999999999997</v>
      </c>
      <c r="J367" s="196">
        <v>31.29</v>
      </c>
      <c r="K367" s="197">
        <v>8.2200000000000006</v>
      </c>
      <c r="L367" s="196">
        <v>6.62</v>
      </c>
      <c r="M367" s="196">
        <f>TRUNC(((J367*G367)+(L367*G367)),2)</f>
        <v>227.46</v>
      </c>
      <c r="N367" s="196">
        <f>TRUNC(((J367*H367)+(L367*H367)),2)</f>
        <v>227.46</v>
      </c>
      <c r="O367" s="37"/>
      <c r="P367" s="71">
        <v>38.799999999999997</v>
      </c>
      <c r="Q367" s="71">
        <v>8.2200000000000006</v>
      </c>
      <c r="R367" s="71">
        <v>282.12</v>
      </c>
      <c r="S367" s="71">
        <v>282.12</v>
      </c>
      <c r="T367" s="162">
        <f t="shared" si="43"/>
        <v>-54.66</v>
      </c>
      <c r="U367" s="71">
        <f t="shared" si="44"/>
        <v>187.74</v>
      </c>
      <c r="V367" s="71">
        <f t="shared" si="45"/>
        <v>39.72</v>
      </c>
    </row>
    <row r="368" spans="1:22" x14ac:dyDescent="0.25">
      <c r="A368" s="60" t="s">
        <v>3327</v>
      </c>
      <c r="B368" s="190" t="s">
        <v>738</v>
      </c>
      <c r="C368" s="191" t="s">
        <v>107</v>
      </c>
      <c r="D368" s="192">
        <v>81770</v>
      </c>
      <c r="E368" s="198" t="s">
        <v>739</v>
      </c>
      <c r="F368" s="194" t="s">
        <v>102</v>
      </c>
      <c r="G368" s="195">
        <v>4</v>
      </c>
      <c r="H368" s="196">
        <v>4</v>
      </c>
      <c r="I368" s="197">
        <v>5.4</v>
      </c>
      <c r="J368" s="196">
        <v>4.3499999999999996</v>
      </c>
      <c r="K368" s="197">
        <v>2.98</v>
      </c>
      <c r="L368" s="196">
        <v>2.4</v>
      </c>
      <c r="M368" s="196">
        <f>TRUNC(((J368*G368)+(L368*G368)),2)</f>
        <v>27</v>
      </c>
      <c r="N368" s="196">
        <f>TRUNC(((J368*H368)+(L368*H368)),2)</f>
        <v>27</v>
      </c>
      <c r="O368" s="37"/>
      <c r="P368" s="71">
        <v>5.4</v>
      </c>
      <c r="Q368" s="71">
        <v>2.98</v>
      </c>
      <c r="R368" s="71">
        <v>33.520000000000003</v>
      </c>
      <c r="S368" s="71">
        <v>33.520000000000003</v>
      </c>
      <c r="T368" s="162">
        <f t="shared" si="43"/>
        <v>-6.5200000000000031</v>
      </c>
      <c r="U368" s="71">
        <f t="shared" si="44"/>
        <v>17.399999999999999</v>
      </c>
      <c r="V368" s="71">
        <f t="shared" si="45"/>
        <v>9.6</v>
      </c>
    </row>
    <row r="369" spans="1:22" ht="24" x14ac:dyDescent="0.3">
      <c r="A369" s="60" t="s">
        <v>3328</v>
      </c>
      <c r="B369" s="190" t="s">
        <v>740</v>
      </c>
      <c r="C369" s="191" t="s">
        <v>127</v>
      </c>
      <c r="D369" s="199" t="s">
        <v>741</v>
      </c>
      <c r="E369" s="193" t="s">
        <v>2926</v>
      </c>
      <c r="F369" s="194" t="s">
        <v>102</v>
      </c>
      <c r="G369" s="195">
        <v>2</v>
      </c>
      <c r="H369" s="196">
        <v>2</v>
      </c>
      <c r="I369" s="197">
        <v>325.25</v>
      </c>
      <c r="J369" s="196">
        <v>262.31</v>
      </c>
      <c r="K369" s="197">
        <v>16.440000000000001</v>
      </c>
      <c r="L369" s="196">
        <v>13.25</v>
      </c>
      <c r="M369" s="196">
        <f>TRUNC(((J369*G369)+(L369*G369)),2)</f>
        <v>551.12</v>
      </c>
      <c r="N369" s="196">
        <f>TRUNC(((J369*H369)+(L369*H369)),2)</f>
        <v>551.12</v>
      </c>
      <c r="O369" s="45"/>
      <c r="P369" s="71">
        <v>325.25</v>
      </c>
      <c r="Q369" s="71">
        <v>16.440000000000001</v>
      </c>
      <c r="R369" s="71">
        <v>683.38</v>
      </c>
      <c r="S369" s="71">
        <v>683.38</v>
      </c>
      <c r="T369" s="162">
        <f t="shared" si="43"/>
        <v>-132.26</v>
      </c>
      <c r="U369" s="71">
        <f t="shared" si="44"/>
        <v>524.62</v>
      </c>
      <c r="V369" s="71">
        <f t="shared" si="45"/>
        <v>26.5</v>
      </c>
    </row>
    <row r="370" spans="1:22" x14ac:dyDescent="0.25">
      <c r="A370" s="60" t="s">
        <v>3329</v>
      </c>
      <c r="B370" s="190" t="s">
        <v>742</v>
      </c>
      <c r="C370" s="191" t="s">
        <v>107</v>
      </c>
      <c r="D370" s="192">
        <v>81752</v>
      </c>
      <c r="E370" s="198" t="s">
        <v>743</v>
      </c>
      <c r="F370" s="194" t="s">
        <v>102</v>
      </c>
      <c r="G370" s="195">
        <v>6</v>
      </c>
      <c r="H370" s="196">
        <v>6</v>
      </c>
      <c r="I370" s="197">
        <v>51.28</v>
      </c>
      <c r="J370" s="196">
        <v>41.35</v>
      </c>
      <c r="K370" s="197">
        <v>2.98</v>
      </c>
      <c r="L370" s="196">
        <v>2.4</v>
      </c>
      <c r="M370" s="196">
        <f>TRUNC(((J370*G370)+(L370*G370)),2)</f>
        <v>262.5</v>
      </c>
      <c r="N370" s="196">
        <f>TRUNC(((J370*H370)+(L370*H370)),2)</f>
        <v>262.5</v>
      </c>
      <c r="O370" s="37"/>
      <c r="P370" s="71">
        <v>51.28</v>
      </c>
      <c r="Q370" s="71">
        <v>2.98</v>
      </c>
      <c r="R370" s="71">
        <v>325.56</v>
      </c>
      <c r="S370" s="71">
        <v>325.56</v>
      </c>
      <c r="T370" s="162">
        <f t="shared" si="43"/>
        <v>-63.06</v>
      </c>
      <c r="U370" s="71">
        <f t="shared" si="44"/>
        <v>248.1</v>
      </c>
      <c r="V370" s="71">
        <f t="shared" si="45"/>
        <v>14.4</v>
      </c>
    </row>
    <row r="371" spans="1:22" x14ac:dyDescent="0.25">
      <c r="A371" s="60" t="s">
        <v>3330</v>
      </c>
      <c r="B371" s="190" t="s">
        <v>744</v>
      </c>
      <c r="C371" s="191" t="s">
        <v>107</v>
      </c>
      <c r="D371" s="192">
        <v>81681</v>
      </c>
      <c r="E371" s="198" t="s">
        <v>745</v>
      </c>
      <c r="F371" s="194" t="s">
        <v>102</v>
      </c>
      <c r="G371" s="195">
        <v>4</v>
      </c>
      <c r="H371" s="196">
        <v>4</v>
      </c>
      <c r="I371" s="197">
        <v>10.26</v>
      </c>
      <c r="J371" s="196">
        <v>8.27</v>
      </c>
      <c r="K371" s="197">
        <v>8.2200000000000006</v>
      </c>
      <c r="L371" s="196">
        <v>6.62</v>
      </c>
      <c r="M371" s="196">
        <f>TRUNC(((J371*G371)+(L371*G371)),2)</f>
        <v>59.56</v>
      </c>
      <c r="N371" s="196">
        <f>TRUNC(((J371*H371)+(L371*H371)),2)</f>
        <v>59.56</v>
      </c>
      <c r="O371" s="37"/>
      <c r="P371" s="71">
        <v>10.26</v>
      </c>
      <c r="Q371" s="71">
        <v>8.2200000000000006</v>
      </c>
      <c r="R371" s="71">
        <v>73.92</v>
      </c>
      <c r="S371" s="71">
        <v>73.92</v>
      </c>
      <c r="T371" s="162">
        <f t="shared" si="43"/>
        <v>-14.36</v>
      </c>
      <c r="U371" s="71">
        <f t="shared" si="44"/>
        <v>33.08</v>
      </c>
      <c r="V371" s="71">
        <f t="shared" si="45"/>
        <v>26.48</v>
      </c>
    </row>
    <row r="372" spans="1:22" x14ac:dyDescent="0.25">
      <c r="A372" s="60" t="s">
        <v>3331</v>
      </c>
      <c r="B372" s="200" t="s">
        <v>746</v>
      </c>
      <c r="C372" s="201"/>
      <c r="D372" s="201"/>
      <c r="E372" s="202" t="s">
        <v>747</v>
      </c>
      <c r="F372" s="201"/>
      <c r="G372" s="203"/>
      <c r="H372" s="203"/>
      <c r="I372" s="177"/>
      <c r="J372" s="203"/>
      <c r="K372" s="177"/>
      <c r="L372" s="203"/>
      <c r="M372" s="204">
        <f>SUM(M373:M374)</f>
        <v>349.85</v>
      </c>
      <c r="N372" s="204">
        <f>SUM(N373:N374)</f>
        <v>349.85</v>
      </c>
      <c r="O372" s="37"/>
      <c r="P372" s="72"/>
      <c r="Q372" s="72"/>
      <c r="R372" s="73">
        <v>434.2</v>
      </c>
      <c r="S372" s="73">
        <v>434.2</v>
      </c>
      <c r="T372" s="162">
        <f t="shared" si="43"/>
        <v>-84.349999999999966</v>
      </c>
      <c r="U372" s="71">
        <f t="shared" si="44"/>
        <v>0</v>
      </c>
      <c r="V372" s="71">
        <f t="shared" si="45"/>
        <v>0</v>
      </c>
    </row>
    <row r="373" spans="1:22" x14ac:dyDescent="0.25">
      <c r="A373" s="60" t="s">
        <v>3332</v>
      </c>
      <c r="B373" s="190" t="s">
        <v>748</v>
      </c>
      <c r="C373" s="191" t="s">
        <v>107</v>
      </c>
      <c r="D373" s="192">
        <v>81730</v>
      </c>
      <c r="E373" s="198" t="s">
        <v>749</v>
      </c>
      <c r="F373" s="194" t="s">
        <v>102</v>
      </c>
      <c r="G373" s="195">
        <v>20</v>
      </c>
      <c r="H373" s="196">
        <v>20</v>
      </c>
      <c r="I373" s="197">
        <v>5.8</v>
      </c>
      <c r="J373" s="196">
        <v>4.67</v>
      </c>
      <c r="K373" s="197">
        <v>10.46</v>
      </c>
      <c r="L373" s="196">
        <v>8.43</v>
      </c>
      <c r="M373" s="196">
        <f>TRUNC(((J373*G373)+(L373*G373)),2)</f>
        <v>262</v>
      </c>
      <c r="N373" s="196">
        <f>TRUNC(((J373*H373)+(L373*H373)),2)</f>
        <v>262</v>
      </c>
      <c r="O373" s="37"/>
      <c r="P373" s="71">
        <v>5.8</v>
      </c>
      <c r="Q373" s="71">
        <v>10.46</v>
      </c>
      <c r="R373" s="71">
        <v>325.2</v>
      </c>
      <c r="S373" s="71">
        <v>325.2</v>
      </c>
      <c r="T373" s="162">
        <f t="shared" si="43"/>
        <v>-63.199999999999989</v>
      </c>
      <c r="U373" s="71">
        <f t="shared" si="44"/>
        <v>93.4</v>
      </c>
      <c r="V373" s="71">
        <f t="shared" si="45"/>
        <v>168.6</v>
      </c>
    </row>
    <row r="374" spans="1:22" x14ac:dyDescent="0.25">
      <c r="A374" s="60" t="s">
        <v>3333</v>
      </c>
      <c r="B374" s="190" t="s">
        <v>750</v>
      </c>
      <c r="C374" s="191" t="s">
        <v>107</v>
      </c>
      <c r="D374" s="192">
        <v>81731</v>
      </c>
      <c r="E374" s="198" t="s">
        <v>751</v>
      </c>
      <c r="F374" s="194" t="s">
        <v>102</v>
      </c>
      <c r="G374" s="195">
        <v>5</v>
      </c>
      <c r="H374" s="196">
        <v>5</v>
      </c>
      <c r="I374" s="197">
        <v>11.34</v>
      </c>
      <c r="J374" s="196">
        <v>9.14</v>
      </c>
      <c r="K374" s="197">
        <v>10.46</v>
      </c>
      <c r="L374" s="196">
        <v>8.43</v>
      </c>
      <c r="M374" s="196">
        <f>TRUNC(((J374*G374)+(L374*G374)),2)</f>
        <v>87.85</v>
      </c>
      <c r="N374" s="196">
        <f>TRUNC(((J374*H374)+(L374*H374)),2)</f>
        <v>87.85</v>
      </c>
      <c r="O374" s="37"/>
      <c r="P374" s="71">
        <v>11.34</v>
      </c>
      <c r="Q374" s="71">
        <v>10.46</v>
      </c>
      <c r="R374" s="71">
        <v>109</v>
      </c>
      <c r="S374" s="71">
        <v>109</v>
      </c>
      <c r="T374" s="162">
        <f t="shared" si="43"/>
        <v>-21.150000000000006</v>
      </c>
      <c r="U374" s="71">
        <f t="shared" si="44"/>
        <v>45.7</v>
      </c>
      <c r="V374" s="71">
        <f t="shared" si="45"/>
        <v>42.15</v>
      </c>
    </row>
    <row r="375" spans="1:22" x14ac:dyDescent="0.25">
      <c r="A375" s="60" t="s">
        <v>3334</v>
      </c>
      <c r="B375" s="200" t="s">
        <v>752</v>
      </c>
      <c r="C375" s="201"/>
      <c r="D375" s="201"/>
      <c r="E375" s="202" t="s">
        <v>753</v>
      </c>
      <c r="F375" s="201"/>
      <c r="G375" s="203"/>
      <c r="H375" s="203"/>
      <c r="I375" s="177"/>
      <c r="J375" s="203"/>
      <c r="K375" s="177"/>
      <c r="L375" s="203"/>
      <c r="M375" s="204">
        <f>SUM(M376:M381)</f>
        <v>778.69</v>
      </c>
      <c r="N375" s="204">
        <f>SUM(N376:N381)</f>
        <v>778.69</v>
      </c>
      <c r="O375" s="37"/>
      <c r="P375" s="72"/>
      <c r="Q375" s="72"/>
      <c r="R375" s="73">
        <v>966.21</v>
      </c>
      <c r="S375" s="73">
        <v>966.21</v>
      </c>
      <c r="T375" s="162">
        <f t="shared" si="43"/>
        <v>-187.51999999999998</v>
      </c>
      <c r="U375" s="71">
        <f t="shared" si="44"/>
        <v>0</v>
      </c>
      <c r="V375" s="71">
        <f t="shared" si="45"/>
        <v>0</v>
      </c>
    </row>
    <row r="376" spans="1:22" ht="36" x14ac:dyDescent="0.3">
      <c r="A376" s="60" t="s">
        <v>3335</v>
      </c>
      <c r="B376" s="190" t="s">
        <v>754</v>
      </c>
      <c r="C376" s="191" t="s">
        <v>131</v>
      </c>
      <c r="D376" s="192">
        <v>89726</v>
      </c>
      <c r="E376" s="193" t="s">
        <v>2927</v>
      </c>
      <c r="F376" s="194" t="s">
        <v>102</v>
      </c>
      <c r="G376" s="195">
        <v>25</v>
      </c>
      <c r="H376" s="196">
        <v>25</v>
      </c>
      <c r="I376" s="197">
        <v>5.45</v>
      </c>
      <c r="J376" s="196">
        <v>4.3899999999999997</v>
      </c>
      <c r="K376" s="197">
        <v>4.74</v>
      </c>
      <c r="L376" s="196">
        <v>3.82</v>
      </c>
      <c r="M376" s="196">
        <f t="shared" ref="M376:M381" si="48">TRUNC(((J376*G376)+(L376*G376)),2)</f>
        <v>205.25</v>
      </c>
      <c r="N376" s="196">
        <f t="shared" ref="N376:N381" si="49">TRUNC(((J376*H376)+(L376*H376)),2)</f>
        <v>205.25</v>
      </c>
      <c r="O376" s="45"/>
      <c r="P376" s="71">
        <v>5.45</v>
      </c>
      <c r="Q376" s="71">
        <v>4.74</v>
      </c>
      <c r="R376" s="71">
        <v>254.75</v>
      </c>
      <c r="S376" s="71">
        <v>254.75</v>
      </c>
      <c r="T376" s="162">
        <f t="shared" si="43"/>
        <v>-49.5</v>
      </c>
      <c r="U376" s="71">
        <f t="shared" si="44"/>
        <v>109.75</v>
      </c>
      <c r="V376" s="71">
        <f t="shared" si="45"/>
        <v>95.5</v>
      </c>
    </row>
    <row r="377" spans="1:22" ht="24" x14ac:dyDescent="0.3">
      <c r="A377" s="60" t="s">
        <v>3336</v>
      </c>
      <c r="B377" s="190" t="s">
        <v>755</v>
      </c>
      <c r="C377" s="191" t="s">
        <v>131</v>
      </c>
      <c r="D377" s="192">
        <v>89802</v>
      </c>
      <c r="E377" s="198" t="s">
        <v>756</v>
      </c>
      <c r="F377" s="194" t="s">
        <v>102</v>
      </c>
      <c r="G377" s="195">
        <v>5</v>
      </c>
      <c r="H377" s="196">
        <v>5</v>
      </c>
      <c r="I377" s="197">
        <v>9.44</v>
      </c>
      <c r="J377" s="196">
        <v>7.61</v>
      </c>
      <c r="K377" s="197">
        <v>1.26</v>
      </c>
      <c r="L377" s="196">
        <v>1.01</v>
      </c>
      <c r="M377" s="196">
        <f t="shared" si="48"/>
        <v>43.1</v>
      </c>
      <c r="N377" s="196">
        <f t="shared" si="49"/>
        <v>43.1</v>
      </c>
      <c r="O377" s="45"/>
      <c r="P377" s="71">
        <v>9.44</v>
      </c>
      <c r="Q377" s="71">
        <v>1.26</v>
      </c>
      <c r="R377" s="71">
        <v>53.5</v>
      </c>
      <c r="S377" s="71">
        <v>53.5</v>
      </c>
      <c r="T377" s="162">
        <f t="shared" si="43"/>
        <v>-10.399999999999999</v>
      </c>
      <c r="U377" s="71">
        <f t="shared" si="44"/>
        <v>38.049999999999997</v>
      </c>
      <c r="V377" s="71">
        <f t="shared" si="45"/>
        <v>5.05</v>
      </c>
    </row>
    <row r="378" spans="1:22" x14ac:dyDescent="0.25">
      <c r="A378" s="60" t="s">
        <v>3337</v>
      </c>
      <c r="B378" s="190" t="s">
        <v>757</v>
      </c>
      <c r="C378" s="191" t="s">
        <v>107</v>
      </c>
      <c r="D378" s="192">
        <v>81924</v>
      </c>
      <c r="E378" s="198" t="s">
        <v>758</v>
      </c>
      <c r="F378" s="194" t="s">
        <v>102</v>
      </c>
      <c r="G378" s="195">
        <v>4</v>
      </c>
      <c r="H378" s="196">
        <v>4</v>
      </c>
      <c r="I378" s="197">
        <v>9.81</v>
      </c>
      <c r="J378" s="196">
        <v>7.91</v>
      </c>
      <c r="K378" s="197">
        <v>16.82</v>
      </c>
      <c r="L378" s="196">
        <v>13.56</v>
      </c>
      <c r="M378" s="196">
        <f t="shared" si="48"/>
        <v>85.88</v>
      </c>
      <c r="N378" s="196">
        <f t="shared" si="49"/>
        <v>85.88</v>
      </c>
      <c r="O378" s="37"/>
      <c r="P378" s="71">
        <v>9.81</v>
      </c>
      <c r="Q378" s="71">
        <v>16.82</v>
      </c>
      <c r="R378" s="71">
        <v>106.52</v>
      </c>
      <c r="S378" s="71">
        <v>106.52</v>
      </c>
      <c r="T378" s="162">
        <f t="shared" si="43"/>
        <v>-20.64</v>
      </c>
      <c r="U378" s="71">
        <f t="shared" si="44"/>
        <v>31.64</v>
      </c>
      <c r="V378" s="71">
        <f t="shared" si="45"/>
        <v>54.24</v>
      </c>
    </row>
    <row r="379" spans="1:22" x14ac:dyDescent="0.25">
      <c r="A379" s="60" t="s">
        <v>3338</v>
      </c>
      <c r="B379" s="190" t="s">
        <v>759</v>
      </c>
      <c r="C379" s="191" t="s">
        <v>107</v>
      </c>
      <c r="D379" s="192">
        <v>81936</v>
      </c>
      <c r="E379" s="198" t="s">
        <v>760</v>
      </c>
      <c r="F379" s="194" t="s">
        <v>102</v>
      </c>
      <c r="G379" s="195">
        <v>7</v>
      </c>
      <c r="H379" s="196">
        <v>7</v>
      </c>
      <c r="I379" s="197">
        <v>3.22</v>
      </c>
      <c r="J379" s="196">
        <v>2.59</v>
      </c>
      <c r="K379" s="197">
        <v>10.46</v>
      </c>
      <c r="L379" s="196">
        <v>8.43</v>
      </c>
      <c r="M379" s="196">
        <f t="shared" si="48"/>
        <v>77.14</v>
      </c>
      <c r="N379" s="196">
        <f t="shared" si="49"/>
        <v>77.14</v>
      </c>
      <c r="O379" s="37"/>
      <c r="P379" s="71">
        <v>3.22</v>
      </c>
      <c r="Q379" s="71">
        <v>10.46</v>
      </c>
      <c r="R379" s="71">
        <v>95.76</v>
      </c>
      <c r="S379" s="71">
        <v>95.76</v>
      </c>
      <c r="T379" s="162">
        <f t="shared" si="43"/>
        <v>-18.620000000000005</v>
      </c>
      <c r="U379" s="71">
        <f t="shared" si="44"/>
        <v>18.13</v>
      </c>
      <c r="V379" s="71">
        <f t="shared" si="45"/>
        <v>59.01</v>
      </c>
    </row>
    <row r="380" spans="1:22" x14ac:dyDescent="0.25">
      <c r="A380" s="60" t="s">
        <v>3339</v>
      </c>
      <c r="B380" s="190" t="s">
        <v>761</v>
      </c>
      <c r="C380" s="191" t="s">
        <v>107</v>
      </c>
      <c r="D380" s="192">
        <v>81938</v>
      </c>
      <c r="E380" s="198" t="s">
        <v>762</v>
      </c>
      <c r="F380" s="194" t="s">
        <v>102</v>
      </c>
      <c r="G380" s="195">
        <v>14</v>
      </c>
      <c r="H380" s="196">
        <v>14</v>
      </c>
      <c r="I380" s="197">
        <v>9.75</v>
      </c>
      <c r="J380" s="196">
        <v>7.86</v>
      </c>
      <c r="K380" s="197">
        <v>16.82</v>
      </c>
      <c r="L380" s="196">
        <v>13.56</v>
      </c>
      <c r="M380" s="196">
        <f t="shared" si="48"/>
        <v>299.88</v>
      </c>
      <c r="N380" s="196">
        <f t="shared" si="49"/>
        <v>299.88</v>
      </c>
      <c r="O380" s="37"/>
      <c r="P380" s="71">
        <v>9.75</v>
      </c>
      <c r="Q380" s="71">
        <v>16.82</v>
      </c>
      <c r="R380" s="71">
        <v>371.98</v>
      </c>
      <c r="S380" s="71">
        <v>371.98</v>
      </c>
      <c r="T380" s="162">
        <f t="shared" si="43"/>
        <v>-72.100000000000023</v>
      </c>
      <c r="U380" s="71">
        <f t="shared" si="44"/>
        <v>110.04</v>
      </c>
      <c r="V380" s="71">
        <f t="shared" si="45"/>
        <v>189.84</v>
      </c>
    </row>
    <row r="381" spans="1:22" x14ac:dyDescent="0.25">
      <c r="A381" s="60" t="s">
        <v>3340</v>
      </c>
      <c r="B381" s="190" t="s">
        <v>763</v>
      </c>
      <c r="C381" s="191" t="s">
        <v>107</v>
      </c>
      <c r="D381" s="192">
        <v>81928</v>
      </c>
      <c r="E381" s="198" t="s">
        <v>764</v>
      </c>
      <c r="F381" s="194" t="s">
        <v>102</v>
      </c>
      <c r="G381" s="195">
        <v>6</v>
      </c>
      <c r="H381" s="196">
        <v>6</v>
      </c>
      <c r="I381" s="197">
        <v>3.49</v>
      </c>
      <c r="J381" s="196">
        <v>2.81</v>
      </c>
      <c r="K381" s="197">
        <v>10.46</v>
      </c>
      <c r="L381" s="196">
        <v>8.43</v>
      </c>
      <c r="M381" s="196">
        <f t="shared" si="48"/>
        <v>67.44</v>
      </c>
      <c r="N381" s="196">
        <f t="shared" si="49"/>
        <v>67.44</v>
      </c>
      <c r="O381" s="37"/>
      <c r="P381" s="71">
        <v>3.49</v>
      </c>
      <c r="Q381" s="71">
        <v>10.46</v>
      </c>
      <c r="R381" s="71">
        <v>83.7</v>
      </c>
      <c r="S381" s="71">
        <v>83.7</v>
      </c>
      <c r="T381" s="162">
        <f t="shared" si="43"/>
        <v>-16.260000000000005</v>
      </c>
      <c r="U381" s="71">
        <f t="shared" si="44"/>
        <v>16.86</v>
      </c>
      <c r="V381" s="71">
        <f t="shared" si="45"/>
        <v>50.58</v>
      </c>
    </row>
    <row r="382" spans="1:22" x14ac:dyDescent="0.25">
      <c r="A382" s="60" t="s">
        <v>3341</v>
      </c>
      <c r="B382" s="200" t="s">
        <v>765</v>
      </c>
      <c r="C382" s="201"/>
      <c r="D382" s="201"/>
      <c r="E382" s="202" t="s">
        <v>766</v>
      </c>
      <c r="F382" s="201"/>
      <c r="G382" s="203"/>
      <c r="H382" s="203"/>
      <c r="I382" s="177"/>
      <c r="J382" s="203"/>
      <c r="K382" s="177"/>
      <c r="L382" s="203"/>
      <c r="M382" s="204">
        <f>SUM(M383:M384)</f>
        <v>580.93000000000006</v>
      </c>
      <c r="N382" s="204">
        <f>SUM(N383:N384)</f>
        <v>580.93000000000006</v>
      </c>
      <c r="O382" s="37"/>
      <c r="P382" s="72"/>
      <c r="Q382" s="72"/>
      <c r="R382" s="73">
        <v>720.4</v>
      </c>
      <c r="S382" s="73">
        <v>720.4</v>
      </c>
      <c r="T382" s="162">
        <f t="shared" si="43"/>
        <v>-139.46999999999991</v>
      </c>
      <c r="U382" s="71">
        <f t="shared" si="44"/>
        <v>0</v>
      </c>
      <c r="V382" s="71">
        <f t="shared" si="45"/>
        <v>0</v>
      </c>
    </row>
    <row r="383" spans="1:22" x14ac:dyDescent="0.25">
      <c r="A383" s="60" t="s">
        <v>3342</v>
      </c>
      <c r="B383" s="190" t="s">
        <v>767</v>
      </c>
      <c r="C383" s="191" t="s">
        <v>107</v>
      </c>
      <c r="D383" s="192">
        <v>81973</v>
      </c>
      <c r="E383" s="198" t="s">
        <v>768</v>
      </c>
      <c r="F383" s="194" t="s">
        <v>102</v>
      </c>
      <c r="G383" s="195">
        <v>3</v>
      </c>
      <c r="H383" s="196">
        <v>3</v>
      </c>
      <c r="I383" s="197">
        <v>14.67</v>
      </c>
      <c r="J383" s="196">
        <v>11.83</v>
      </c>
      <c r="K383" s="197">
        <v>17.190000000000001</v>
      </c>
      <c r="L383" s="196">
        <v>13.86</v>
      </c>
      <c r="M383" s="196">
        <f>TRUNC(((J383*G383)+(L383*G383)),2)</f>
        <v>77.069999999999993</v>
      </c>
      <c r="N383" s="196">
        <f>TRUNC(((J383*H383)+(L383*H383)),2)</f>
        <v>77.069999999999993</v>
      </c>
      <c r="O383" s="37"/>
      <c r="P383" s="71">
        <v>14.67</v>
      </c>
      <c r="Q383" s="71">
        <v>17.190000000000001</v>
      </c>
      <c r="R383" s="71">
        <v>95.58</v>
      </c>
      <c r="S383" s="71">
        <v>95.58</v>
      </c>
      <c r="T383" s="162">
        <f t="shared" si="43"/>
        <v>-18.510000000000005</v>
      </c>
      <c r="U383" s="71">
        <f t="shared" si="44"/>
        <v>35.49</v>
      </c>
      <c r="V383" s="71">
        <f t="shared" si="45"/>
        <v>41.58</v>
      </c>
    </row>
    <row r="384" spans="1:22" x14ac:dyDescent="0.25">
      <c r="A384" s="60" t="s">
        <v>3343</v>
      </c>
      <c r="B384" s="190" t="s">
        <v>769</v>
      </c>
      <c r="C384" s="191" t="s">
        <v>107</v>
      </c>
      <c r="D384" s="192">
        <v>81975</v>
      </c>
      <c r="E384" s="198" t="s">
        <v>770</v>
      </c>
      <c r="F384" s="194" t="s">
        <v>102</v>
      </c>
      <c r="G384" s="195">
        <v>14</v>
      </c>
      <c r="H384" s="196">
        <v>14</v>
      </c>
      <c r="I384" s="197">
        <v>27.44</v>
      </c>
      <c r="J384" s="196">
        <v>22.13</v>
      </c>
      <c r="K384" s="197">
        <v>17.190000000000001</v>
      </c>
      <c r="L384" s="196">
        <v>13.86</v>
      </c>
      <c r="M384" s="196">
        <f>TRUNC(((J384*G384)+(L384*G384)),2)</f>
        <v>503.86</v>
      </c>
      <c r="N384" s="196">
        <f>TRUNC(((J384*H384)+(L384*H384)),2)</f>
        <v>503.86</v>
      </c>
      <c r="O384" s="37"/>
      <c r="P384" s="71">
        <v>27.44</v>
      </c>
      <c r="Q384" s="71">
        <v>17.190000000000001</v>
      </c>
      <c r="R384" s="71">
        <v>624.82000000000005</v>
      </c>
      <c r="S384" s="71">
        <v>624.82000000000005</v>
      </c>
      <c r="T384" s="162">
        <f t="shared" si="43"/>
        <v>-120.96000000000004</v>
      </c>
      <c r="U384" s="71">
        <f t="shared" si="44"/>
        <v>309.82</v>
      </c>
      <c r="V384" s="71">
        <f t="shared" si="45"/>
        <v>194.04</v>
      </c>
    </row>
    <row r="385" spans="1:22" x14ac:dyDescent="0.25">
      <c r="A385" s="60" t="s">
        <v>3344</v>
      </c>
      <c r="B385" s="200" t="s">
        <v>771</v>
      </c>
      <c r="C385" s="201"/>
      <c r="D385" s="201"/>
      <c r="E385" s="202" t="s">
        <v>772</v>
      </c>
      <c r="F385" s="201"/>
      <c r="G385" s="203"/>
      <c r="H385" s="203"/>
      <c r="I385" s="177"/>
      <c r="J385" s="203"/>
      <c r="K385" s="177"/>
      <c r="L385" s="203"/>
      <c r="M385" s="204">
        <f>SUM(M386:M388)</f>
        <v>97.04</v>
      </c>
      <c r="N385" s="204">
        <f>SUM(N386:N388)</f>
        <v>97.04</v>
      </c>
      <c r="O385" s="37"/>
      <c r="P385" s="72"/>
      <c r="Q385" s="72"/>
      <c r="R385" s="73">
        <v>120.52</v>
      </c>
      <c r="S385" s="73">
        <v>120.52</v>
      </c>
      <c r="T385" s="162">
        <f t="shared" si="43"/>
        <v>-23.47999999999999</v>
      </c>
      <c r="U385" s="71">
        <f t="shared" si="44"/>
        <v>0</v>
      </c>
      <c r="V385" s="71">
        <f t="shared" si="45"/>
        <v>0</v>
      </c>
    </row>
    <row r="386" spans="1:22" x14ac:dyDescent="0.25">
      <c r="A386" s="60" t="s">
        <v>3345</v>
      </c>
      <c r="B386" s="190" t="s">
        <v>773</v>
      </c>
      <c r="C386" s="191" t="s">
        <v>107</v>
      </c>
      <c r="D386" s="192">
        <v>82001</v>
      </c>
      <c r="E386" s="198" t="s">
        <v>774</v>
      </c>
      <c r="F386" s="194" t="s">
        <v>102</v>
      </c>
      <c r="G386" s="195">
        <v>5</v>
      </c>
      <c r="H386" s="196">
        <v>5</v>
      </c>
      <c r="I386" s="197">
        <v>1.75</v>
      </c>
      <c r="J386" s="196">
        <v>1.41</v>
      </c>
      <c r="K386" s="197">
        <v>5.23</v>
      </c>
      <c r="L386" s="196">
        <v>4.21</v>
      </c>
      <c r="M386" s="196">
        <f>TRUNC(((J386*G386)+(L386*G386)),2)</f>
        <v>28.1</v>
      </c>
      <c r="N386" s="196">
        <f>TRUNC(((J386*H386)+(L386*H386)),2)</f>
        <v>28.1</v>
      </c>
      <c r="O386" s="37"/>
      <c r="P386" s="71">
        <v>1.75</v>
      </c>
      <c r="Q386" s="71">
        <v>5.23</v>
      </c>
      <c r="R386" s="71">
        <v>34.9</v>
      </c>
      <c r="S386" s="71">
        <v>34.9</v>
      </c>
      <c r="T386" s="162">
        <f t="shared" si="43"/>
        <v>-6.7999999999999972</v>
      </c>
      <c r="U386" s="71">
        <f t="shared" si="44"/>
        <v>7.05</v>
      </c>
      <c r="V386" s="71">
        <f t="shared" si="45"/>
        <v>21.05</v>
      </c>
    </row>
    <row r="387" spans="1:22" x14ac:dyDescent="0.25">
      <c r="A387" s="60" t="s">
        <v>3346</v>
      </c>
      <c r="B387" s="190" t="s">
        <v>775</v>
      </c>
      <c r="C387" s="191" t="s">
        <v>107</v>
      </c>
      <c r="D387" s="192">
        <v>82002</v>
      </c>
      <c r="E387" s="198" t="s">
        <v>776</v>
      </c>
      <c r="F387" s="194" t="s">
        <v>102</v>
      </c>
      <c r="G387" s="195">
        <v>5</v>
      </c>
      <c r="H387" s="196">
        <v>5</v>
      </c>
      <c r="I387" s="197">
        <v>2.9</v>
      </c>
      <c r="J387" s="196">
        <v>2.33</v>
      </c>
      <c r="K387" s="197">
        <v>5.23</v>
      </c>
      <c r="L387" s="196">
        <v>4.21</v>
      </c>
      <c r="M387" s="196">
        <f>TRUNC(((J387*G387)+(L387*G387)),2)</f>
        <v>32.700000000000003</v>
      </c>
      <c r="N387" s="196">
        <f>TRUNC(((J387*H387)+(L387*H387)),2)</f>
        <v>32.700000000000003</v>
      </c>
      <c r="O387" s="37"/>
      <c r="P387" s="71">
        <v>2.9</v>
      </c>
      <c r="Q387" s="71">
        <v>5.23</v>
      </c>
      <c r="R387" s="71">
        <v>40.65</v>
      </c>
      <c r="S387" s="71">
        <v>40.65</v>
      </c>
      <c r="T387" s="162">
        <f t="shared" si="43"/>
        <v>-7.9499999999999957</v>
      </c>
      <c r="U387" s="71">
        <f t="shared" si="44"/>
        <v>11.65</v>
      </c>
      <c r="V387" s="71">
        <f t="shared" si="45"/>
        <v>21.05</v>
      </c>
    </row>
    <row r="388" spans="1:22" x14ac:dyDescent="0.25">
      <c r="A388" s="60" t="s">
        <v>3347</v>
      </c>
      <c r="B388" s="190" t="s">
        <v>777</v>
      </c>
      <c r="C388" s="191" t="s">
        <v>107</v>
      </c>
      <c r="D388" s="192">
        <v>82004</v>
      </c>
      <c r="E388" s="198" t="s">
        <v>778</v>
      </c>
      <c r="F388" s="194" t="s">
        <v>102</v>
      </c>
      <c r="G388" s="195">
        <v>3</v>
      </c>
      <c r="H388" s="196">
        <v>3</v>
      </c>
      <c r="I388" s="197">
        <v>6.4</v>
      </c>
      <c r="J388" s="196">
        <v>5.16</v>
      </c>
      <c r="K388" s="197">
        <v>8.59</v>
      </c>
      <c r="L388" s="196">
        <v>6.92</v>
      </c>
      <c r="M388" s="196">
        <f>TRUNC(((J388*G388)+(L388*G388)),2)</f>
        <v>36.24</v>
      </c>
      <c r="N388" s="196">
        <f>TRUNC(((J388*H388)+(L388*H388)),2)</f>
        <v>36.24</v>
      </c>
      <c r="O388" s="37"/>
      <c r="P388" s="71">
        <v>6.4</v>
      </c>
      <c r="Q388" s="71">
        <v>8.59</v>
      </c>
      <c r="R388" s="71">
        <v>44.97</v>
      </c>
      <c r="S388" s="71">
        <v>44.97</v>
      </c>
      <c r="T388" s="162">
        <f t="shared" si="43"/>
        <v>-8.7299999999999969</v>
      </c>
      <c r="U388" s="71">
        <f t="shared" si="44"/>
        <v>15.48</v>
      </c>
      <c r="V388" s="71">
        <f t="shared" si="45"/>
        <v>20.76</v>
      </c>
    </row>
    <row r="389" spans="1:22" x14ac:dyDescent="0.25">
      <c r="A389" s="60" t="s">
        <v>3348</v>
      </c>
      <c r="B389" s="200" t="s">
        <v>779</v>
      </c>
      <c r="C389" s="201"/>
      <c r="D389" s="201"/>
      <c r="E389" s="202" t="s">
        <v>780</v>
      </c>
      <c r="F389" s="201"/>
      <c r="G389" s="203"/>
      <c r="H389" s="203"/>
      <c r="I389" s="177"/>
      <c r="J389" s="203"/>
      <c r="K389" s="177"/>
      <c r="L389" s="203"/>
      <c r="M389" s="204">
        <f>SUM(M390:M391)</f>
        <v>129.02000000000001</v>
      </c>
      <c r="N389" s="204">
        <f>SUM(N390:N391)</f>
        <v>129.02000000000001</v>
      </c>
      <c r="O389" s="37"/>
      <c r="P389" s="72"/>
      <c r="Q389" s="72"/>
      <c r="R389" s="73">
        <v>160.1</v>
      </c>
      <c r="S389" s="73">
        <v>160.1</v>
      </c>
      <c r="T389" s="162">
        <f t="shared" si="43"/>
        <v>-31.079999999999984</v>
      </c>
      <c r="U389" s="71">
        <f t="shared" si="44"/>
        <v>0</v>
      </c>
      <c r="V389" s="71">
        <f t="shared" si="45"/>
        <v>0</v>
      </c>
    </row>
    <row r="390" spans="1:22" x14ac:dyDescent="0.25">
      <c r="A390" s="60" t="s">
        <v>3349</v>
      </c>
      <c r="B390" s="190" t="s">
        <v>781</v>
      </c>
      <c r="C390" s="191" t="s">
        <v>107</v>
      </c>
      <c r="D390" s="192">
        <v>81885</v>
      </c>
      <c r="E390" s="198" t="s">
        <v>782</v>
      </c>
      <c r="F390" s="194" t="s">
        <v>102</v>
      </c>
      <c r="G390" s="195">
        <v>6</v>
      </c>
      <c r="H390" s="196">
        <v>6</v>
      </c>
      <c r="I390" s="197">
        <v>9.76</v>
      </c>
      <c r="J390" s="196">
        <v>7.87</v>
      </c>
      <c r="K390" s="197">
        <v>2.61</v>
      </c>
      <c r="L390" s="196">
        <v>2.1</v>
      </c>
      <c r="M390" s="196">
        <f>TRUNC(((J390*G390)+(L390*G390)),2)</f>
        <v>59.82</v>
      </c>
      <c r="N390" s="196">
        <f>TRUNC(((J390*H390)+(L390*H390)),2)</f>
        <v>59.82</v>
      </c>
      <c r="O390" s="37"/>
      <c r="P390" s="71">
        <v>9.76</v>
      </c>
      <c r="Q390" s="71">
        <v>2.61</v>
      </c>
      <c r="R390" s="71">
        <v>74.22</v>
      </c>
      <c r="S390" s="71">
        <v>74.22</v>
      </c>
      <c r="T390" s="162">
        <f t="shared" si="43"/>
        <v>-14.399999999999999</v>
      </c>
      <c r="U390" s="71">
        <f t="shared" si="44"/>
        <v>47.22</v>
      </c>
      <c r="V390" s="71">
        <f t="shared" si="45"/>
        <v>12.6</v>
      </c>
    </row>
    <row r="391" spans="1:22" x14ac:dyDescent="0.25">
      <c r="A391" s="60" t="s">
        <v>3350</v>
      </c>
      <c r="B391" s="190" t="s">
        <v>783</v>
      </c>
      <c r="C391" s="191" t="s">
        <v>107</v>
      </c>
      <c r="D391" s="192">
        <v>82103</v>
      </c>
      <c r="E391" s="198" t="s">
        <v>784</v>
      </c>
      <c r="F391" s="194" t="s">
        <v>102</v>
      </c>
      <c r="G391" s="195">
        <v>4</v>
      </c>
      <c r="H391" s="196">
        <v>4</v>
      </c>
      <c r="I391" s="197">
        <v>6.53</v>
      </c>
      <c r="J391" s="196">
        <v>5.26</v>
      </c>
      <c r="K391" s="197">
        <v>14.94</v>
      </c>
      <c r="L391" s="196">
        <v>12.04</v>
      </c>
      <c r="M391" s="196">
        <f>TRUNC(((J391*G391)+(L391*G391)),2)</f>
        <v>69.2</v>
      </c>
      <c r="N391" s="196">
        <f>TRUNC(((J391*H391)+(L391*H391)),2)</f>
        <v>69.2</v>
      </c>
      <c r="O391" s="37"/>
      <c r="P391" s="71">
        <v>6.53</v>
      </c>
      <c r="Q391" s="71">
        <v>14.94</v>
      </c>
      <c r="R391" s="71">
        <v>85.88</v>
      </c>
      <c r="S391" s="71">
        <v>85.88</v>
      </c>
      <c r="T391" s="162">
        <f t="shared" si="43"/>
        <v>-16.679999999999993</v>
      </c>
      <c r="U391" s="71">
        <f t="shared" si="44"/>
        <v>21.04</v>
      </c>
      <c r="V391" s="71">
        <f t="shared" si="45"/>
        <v>48.16</v>
      </c>
    </row>
    <row r="392" spans="1:22" x14ac:dyDescent="0.25">
      <c r="A392" s="60" t="s">
        <v>3351</v>
      </c>
      <c r="B392" s="200" t="s">
        <v>785</v>
      </c>
      <c r="C392" s="201"/>
      <c r="D392" s="201"/>
      <c r="E392" s="202" t="s">
        <v>716</v>
      </c>
      <c r="F392" s="201"/>
      <c r="G392" s="203"/>
      <c r="H392" s="203"/>
      <c r="I392" s="177"/>
      <c r="J392" s="203"/>
      <c r="K392" s="177"/>
      <c r="L392" s="203"/>
      <c r="M392" s="204">
        <f>M393</f>
        <v>99.68</v>
      </c>
      <c r="N392" s="204">
        <f>N393</f>
        <v>99.68</v>
      </c>
      <c r="O392" s="37"/>
      <c r="P392" s="72"/>
      <c r="Q392" s="72"/>
      <c r="R392" s="73">
        <v>123.68</v>
      </c>
      <c r="S392" s="73">
        <v>123.68</v>
      </c>
      <c r="T392" s="162">
        <f t="shared" si="43"/>
        <v>-24</v>
      </c>
      <c r="U392" s="71">
        <f t="shared" si="44"/>
        <v>0</v>
      </c>
      <c r="V392" s="71">
        <f t="shared" si="45"/>
        <v>0</v>
      </c>
    </row>
    <row r="393" spans="1:22" x14ac:dyDescent="0.25">
      <c r="A393" s="60" t="s">
        <v>3352</v>
      </c>
      <c r="B393" s="190" t="s">
        <v>786</v>
      </c>
      <c r="C393" s="191" t="s">
        <v>107</v>
      </c>
      <c r="D393" s="192">
        <v>82230</v>
      </c>
      <c r="E393" s="198" t="s">
        <v>787</v>
      </c>
      <c r="F393" s="194" t="s">
        <v>102</v>
      </c>
      <c r="G393" s="195">
        <v>8</v>
      </c>
      <c r="H393" s="196">
        <v>8</v>
      </c>
      <c r="I393" s="197">
        <v>4.62</v>
      </c>
      <c r="J393" s="196">
        <v>3.72</v>
      </c>
      <c r="K393" s="197">
        <v>10.84</v>
      </c>
      <c r="L393" s="196">
        <v>8.74</v>
      </c>
      <c r="M393" s="196">
        <f>TRUNC(((J393*G393)+(L393*G393)),2)</f>
        <v>99.68</v>
      </c>
      <c r="N393" s="196">
        <f>TRUNC(((J393*H393)+(L393*H393)),2)</f>
        <v>99.68</v>
      </c>
      <c r="O393" s="37"/>
      <c r="P393" s="71">
        <v>4.62</v>
      </c>
      <c r="Q393" s="71">
        <v>10.84</v>
      </c>
      <c r="R393" s="71">
        <v>123.68</v>
      </c>
      <c r="S393" s="71">
        <v>123.68</v>
      </c>
      <c r="T393" s="162">
        <f t="shared" si="43"/>
        <v>-24</v>
      </c>
      <c r="U393" s="71">
        <f t="shared" si="44"/>
        <v>29.76</v>
      </c>
      <c r="V393" s="71">
        <f t="shared" si="45"/>
        <v>69.92</v>
      </c>
    </row>
    <row r="394" spans="1:22" x14ac:dyDescent="0.25">
      <c r="A394" s="60" t="s">
        <v>3353</v>
      </c>
      <c r="B394" s="200" t="s">
        <v>788</v>
      </c>
      <c r="C394" s="201"/>
      <c r="D394" s="201"/>
      <c r="E394" s="202" t="s">
        <v>789</v>
      </c>
      <c r="F394" s="201"/>
      <c r="G394" s="203"/>
      <c r="H394" s="203"/>
      <c r="I394" s="177"/>
      <c r="J394" s="203"/>
      <c r="K394" s="177"/>
      <c r="L394" s="203"/>
      <c r="M394" s="204">
        <f>SUM(M395:M397)</f>
        <v>1818.96</v>
      </c>
      <c r="N394" s="204">
        <f>SUM(N395:N397)</f>
        <v>1818.96</v>
      </c>
      <c r="O394" s="37"/>
      <c r="P394" s="72"/>
      <c r="Q394" s="72"/>
      <c r="R394" s="73">
        <v>2256.6</v>
      </c>
      <c r="S394" s="73">
        <v>2256.6</v>
      </c>
      <c r="T394" s="162">
        <f t="shared" si="43"/>
        <v>-437.63999999999987</v>
      </c>
      <c r="U394" s="71">
        <f t="shared" si="44"/>
        <v>0</v>
      </c>
      <c r="V394" s="71">
        <f t="shared" si="45"/>
        <v>0</v>
      </c>
    </row>
    <row r="395" spans="1:22" x14ac:dyDescent="0.25">
      <c r="A395" s="60" t="s">
        <v>3354</v>
      </c>
      <c r="B395" s="190" t="s">
        <v>790</v>
      </c>
      <c r="C395" s="191" t="s">
        <v>107</v>
      </c>
      <c r="D395" s="192">
        <v>82301</v>
      </c>
      <c r="E395" s="198" t="s">
        <v>791</v>
      </c>
      <c r="F395" s="194" t="s">
        <v>143</v>
      </c>
      <c r="G395" s="195">
        <v>36</v>
      </c>
      <c r="H395" s="196">
        <v>36</v>
      </c>
      <c r="I395" s="197">
        <v>6.83</v>
      </c>
      <c r="J395" s="196">
        <v>5.5</v>
      </c>
      <c r="K395" s="197">
        <v>8.9600000000000009</v>
      </c>
      <c r="L395" s="196">
        <v>7.22</v>
      </c>
      <c r="M395" s="196">
        <f>TRUNC(((J395*G395)+(L395*G395)),2)</f>
        <v>457.92</v>
      </c>
      <c r="N395" s="196">
        <f>TRUNC(((J395*H395)+(L395*H395)),2)</f>
        <v>457.92</v>
      </c>
      <c r="O395" s="37"/>
      <c r="P395" s="71">
        <v>6.83</v>
      </c>
      <c r="Q395" s="71">
        <v>8.9600000000000009</v>
      </c>
      <c r="R395" s="71">
        <v>568.44000000000005</v>
      </c>
      <c r="S395" s="71">
        <v>568.44000000000005</v>
      </c>
      <c r="T395" s="162">
        <f t="shared" si="43"/>
        <v>-110.52000000000004</v>
      </c>
      <c r="U395" s="71">
        <f t="shared" si="44"/>
        <v>198</v>
      </c>
      <c r="V395" s="71">
        <f t="shared" si="45"/>
        <v>259.92</v>
      </c>
    </row>
    <row r="396" spans="1:22" ht="24" x14ac:dyDescent="0.3">
      <c r="A396" s="60" t="s">
        <v>3355</v>
      </c>
      <c r="B396" s="190" t="s">
        <v>792</v>
      </c>
      <c r="C396" s="191" t="s">
        <v>131</v>
      </c>
      <c r="D396" s="192">
        <v>89798</v>
      </c>
      <c r="E396" s="198" t="s">
        <v>793</v>
      </c>
      <c r="F396" s="194" t="s">
        <v>143</v>
      </c>
      <c r="G396" s="195">
        <v>24</v>
      </c>
      <c r="H396" s="196">
        <v>24</v>
      </c>
      <c r="I396" s="197">
        <v>11.89</v>
      </c>
      <c r="J396" s="196">
        <v>9.58</v>
      </c>
      <c r="K396" s="197">
        <v>1.53</v>
      </c>
      <c r="L396" s="196">
        <v>1.23</v>
      </c>
      <c r="M396" s="196">
        <f>TRUNC(((J396*G396)+(L396*G396)),2)</f>
        <v>259.44</v>
      </c>
      <c r="N396" s="196">
        <f>TRUNC(((J396*H396)+(L396*H396)),2)</f>
        <v>259.44</v>
      </c>
      <c r="O396" s="45"/>
      <c r="P396" s="71">
        <v>11.89</v>
      </c>
      <c r="Q396" s="71">
        <v>1.53</v>
      </c>
      <c r="R396" s="71">
        <v>322.08</v>
      </c>
      <c r="S396" s="71">
        <v>322.08</v>
      </c>
      <c r="T396" s="162">
        <f t="shared" si="43"/>
        <v>-62.639999999999986</v>
      </c>
      <c r="U396" s="71">
        <f t="shared" si="44"/>
        <v>229.92</v>
      </c>
      <c r="V396" s="71">
        <f t="shared" si="45"/>
        <v>29.52</v>
      </c>
    </row>
    <row r="397" spans="1:22" ht="24" x14ac:dyDescent="0.3">
      <c r="A397" s="60" t="s">
        <v>3356</v>
      </c>
      <c r="B397" s="190" t="s">
        <v>794</v>
      </c>
      <c r="C397" s="191" t="s">
        <v>131</v>
      </c>
      <c r="D397" s="192">
        <v>89800</v>
      </c>
      <c r="E397" s="198" t="s">
        <v>795</v>
      </c>
      <c r="F397" s="194" t="s">
        <v>143</v>
      </c>
      <c r="G397" s="195">
        <v>48</v>
      </c>
      <c r="H397" s="196">
        <v>48</v>
      </c>
      <c r="I397" s="197">
        <v>18.649999999999999</v>
      </c>
      <c r="J397" s="196">
        <v>15.04</v>
      </c>
      <c r="K397" s="197">
        <v>9.81</v>
      </c>
      <c r="L397" s="196">
        <v>7.91</v>
      </c>
      <c r="M397" s="196">
        <f>TRUNC(((J397*G397)+(L397*G397)),2)</f>
        <v>1101.5999999999999</v>
      </c>
      <c r="N397" s="196">
        <f>TRUNC(((J397*H397)+(L397*H397)),2)</f>
        <v>1101.5999999999999</v>
      </c>
      <c r="O397" s="45"/>
      <c r="P397" s="71">
        <v>18.649999999999999</v>
      </c>
      <c r="Q397" s="71">
        <v>9.81</v>
      </c>
      <c r="R397" s="71">
        <v>1366.08</v>
      </c>
      <c r="S397" s="71">
        <v>1366.08</v>
      </c>
      <c r="T397" s="162">
        <f t="shared" ref="T397:T460" si="50">N397-S397</f>
        <v>-264.48</v>
      </c>
      <c r="U397" s="71">
        <f t="shared" si="44"/>
        <v>721.92</v>
      </c>
      <c r="V397" s="71">
        <f t="shared" si="45"/>
        <v>379.68</v>
      </c>
    </row>
    <row r="398" spans="1:22" x14ac:dyDescent="0.25">
      <c r="A398" s="60" t="s">
        <v>3357</v>
      </c>
      <c r="B398" s="184" t="s">
        <v>796</v>
      </c>
      <c r="C398" s="187"/>
      <c r="D398" s="187"/>
      <c r="E398" s="186" t="s">
        <v>797</v>
      </c>
      <c r="F398" s="187"/>
      <c r="G398" s="188"/>
      <c r="H398" s="188"/>
      <c r="I398" s="177"/>
      <c r="J398" s="188"/>
      <c r="K398" s="177"/>
      <c r="L398" s="188"/>
      <c r="M398" s="189">
        <f>SUM(M399:M400)</f>
        <v>1655.16</v>
      </c>
      <c r="N398" s="189">
        <f>SUM(N399:N400)</f>
        <v>1655.16</v>
      </c>
      <c r="O398" s="37"/>
      <c r="P398" s="69"/>
      <c r="Q398" s="69"/>
      <c r="R398" s="70">
        <v>2052.36</v>
      </c>
      <c r="S398" s="70">
        <v>2052.36</v>
      </c>
      <c r="T398" s="162">
        <f t="shared" si="50"/>
        <v>-397.20000000000005</v>
      </c>
      <c r="U398" s="71">
        <f t="shared" si="44"/>
        <v>0</v>
      </c>
      <c r="V398" s="71">
        <f t="shared" si="45"/>
        <v>0</v>
      </c>
    </row>
    <row r="399" spans="1:22" x14ac:dyDescent="0.25">
      <c r="A399" s="60" t="s">
        <v>3358</v>
      </c>
      <c r="B399" s="190" t="s">
        <v>798</v>
      </c>
      <c r="C399" s="191" t="s">
        <v>107</v>
      </c>
      <c r="D399" s="192">
        <v>81825</v>
      </c>
      <c r="E399" s="198" t="s">
        <v>799</v>
      </c>
      <c r="F399" s="194" t="s">
        <v>102</v>
      </c>
      <c r="G399" s="195">
        <v>4</v>
      </c>
      <c r="H399" s="196">
        <v>4</v>
      </c>
      <c r="I399" s="197">
        <v>161.47999999999999</v>
      </c>
      <c r="J399" s="196">
        <v>130.22999999999999</v>
      </c>
      <c r="K399" s="197">
        <v>269.39</v>
      </c>
      <c r="L399" s="196">
        <v>217.26</v>
      </c>
      <c r="M399" s="196">
        <f>TRUNC(((J399*G399)+(L399*G399)),2)</f>
        <v>1389.96</v>
      </c>
      <c r="N399" s="196">
        <f>TRUNC(((J399*H399)+(L399*H399)),2)</f>
        <v>1389.96</v>
      </c>
      <c r="O399" s="37"/>
      <c r="P399" s="71">
        <v>161.47999999999999</v>
      </c>
      <c r="Q399" s="71">
        <v>269.39</v>
      </c>
      <c r="R399" s="71">
        <v>1723.48</v>
      </c>
      <c r="S399" s="71">
        <v>1723.48</v>
      </c>
      <c r="T399" s="162">
        <f t="shared" si="50"/>
        <v>-333.52</v>
      </c>
      <c r="U399" s="71">
        <f t="shared" si="44"/>
        <v>520.91999999999996</v>
      </c>
      <c r="V399" s="71">
        <f t="shared" si="45"/>
        <v>869.04</v>
      </c>
    </row>
    <row r="400" spans="1:22" x14ac:dyDescent="0.25">
      <c r="A400" s="60" t="s">
        <v>3359</v>
      </c>
      <c r="B400" s="190" t="s">
        <v>800</v>
      </c>
      <c r="C400" s="191" t="s">
        <v>107</v>
      </c>
      <c r="D400" s="192">
        <v>81826</v>
      </c>
      <c r="E400" s="198" t="s">
        <v>801</v>
      </c>
      <c r="F400" s="194" t="s">
        <v>102</v>
      </c>
      <c r="G400" s="195">
        <v>4</v>
      </c>
      <c r="H400" s="196">
        <v>4</v>
      </c>
      <c r="I400" s="197">
        <v>67.099999999999994</v>
      </c>
      <c r="J400" s="196">
        <v>54.11</v>
      </c>
      <c r="K400" s="197">
        <v>15.12</v>
      </c>
      <c r="L400" s="196">
        <v>12.19</v>
      </c>
      <c r="M400" s="196">
        <f>TRUNC(((J400*G400)+(L400*G400)),2)</f>
        <v>265.2</v>
      </c>
      <c r="N400" s="196">
        <f>TRUNC(((J400*H400)+(L400*H400)),2)</f>
        <v>265.2</v>
      </c>
      <c r="O400" s="37"/>
      <c r="P400" s="71">
        <v>67.099999999999994</v>
      </c>
      <c r="Q400" s="71">
        <v>15.12</v>
      </c>
      <c r="R400" s="71">
        <v>328.88</v>
      </c>
      <c r="S400" s="71">
        <v>328.88</v>
      </c>
      <c r="T400" s="162">
        <f t="shared" si="50"/>
        <v>-63.680000000000007</v>
      </c>
      <c r="U400" s="71">
        <f t="shared" ref="U400:U463" si="51">TRUNC(J400*H400,2)</f>
        <v>216.44</v>
      </c>
      <c r="V400" s="71">
        <f t="shared" ref="V400:V463" si="52">TRUNC(L400*H400,2)</f>
        <v>48.76</v>
      </c>
    </row>
    <row r="401" spans="1:22" x14ac:dyDescent="0.25">
      <c r="A401" s="60" t="s">
        <v>3360</v>
      </c>
      <c r="B401" s="184" t="s">
        <v>802</v>
      </c>
      <c r="C401" s="187"/>
      <c r="D401" s="187"/>
      <c r="E401" s="186" t="s">
        <v>797</v>
      </c>
      <c r="F401" s="187"/>
      <c r="G401" s="188"/>
      <c r="H401" s="188"/>
      <c r="I401" s="177"/>
      <c r="J401" s="188"/>
      <c r="K401" s="177"/>
      <c r="L401" s="188"/>
      <c r="M401" s="189">
        <f>M402</f>
        <v>10388.67</v>
      </c>
      <c r="N401" s="189">
        <f>N402</f>
        <v>10388.67</v>
      </c>
      <c r="O401" s="37"/>
      <c r="P401" s="87"/>
      <c r="Q401" s="88"/>
      <c r="R401" s="89">
        <v>12882.81</v>
      </c>
      <c r="S401" s="90">
        <v>12882.81</v>
      </c>
      <c r="T401" s="162">
        <f t="shared" si="50"/>
        <v>-2494.1399999999994</v>
      </c>
      <c r="U401" s="71">
        <f t="shared" si="51"/>
        <v>0</v>
      </c>
      <c r="V401" s="71">
        <f t="shared" si="52"/>
        <v>0</v>
      </c>
    </row>
    <row r="402" spans="1:22" x14ac:dyDescent="0.25">
      <c r="A402" s="60" t="s">
        <v>3361</v>
      </c>
      <c r="B402" s="190" t="s">
        <v>803</v>
      </c>
      <c r="C402" s="191" t="s">
        <v>107</v>
      </c>
      <c r="D402" s="192">
        <v>271417</v>
      </c>
      <c r="E402" s="198" t="s">
        <v>804</v>
      </c>
      <c r="F402" s="194" t="s">
        <v>143</v>
      </c>
      <c r="G402" s="195">
        <v>236.86</v>
      </c>
      <c r="H402" s="196">
        <v>236.86</v>
      </c>
      <c r="I402" s="197">
        <v>18.53</v>
      </c>
      <c r="J402" s="196">
        <v>14.94</v>
      </c>
      <c r="K402" s="197">
        <v>35.86</v>
      </c>
      <c r="L402" s="196">
        <v>28.92</v>
      </c>
      <c r="M402" s="196">
        <f>TRUNC(((J402*G402)+(L402*G402)),2)</f>
        <v>10388.67</v>
      </c>
      <c r="N402" s="196">
        <f>TRUNC(((J402*H402)+(L402*H402)),2)</f>
        <v>10388.67</v>
      </c>
      <c r="O402" s="37"/>
      <c r="P402" s="81">
        <v>18.53</v>
      </c>
      <c r="Q402" s="81">
        <v>35.86</v>
      </c>
      <c r="R402" s="81">
        <v>12882.81</v>
      </c>
      <c r="S402" s="81">
        <v>12882.81</v>
      </c>
      <c r="T402" s="162">
        <f t="shared" si="50"/>
        <v>-2494.1399999999994</v>
      </c>
      <c r="U402" s="71">
        <f t="shared" si="51"/>
        <v>3538.68</v>
      </c>
      <c r="V402" s="71">
        <f t="shared" si="52"/>
        <v>6849.99</v>
      </c>
    </row>
    <row r="403" spans="1:22" x14ac:dyDescent="0.25">
      <c r="A403" s="60" t="s">
        <v>3362</v>
      </c>
      <c r="B403" s="184" t="s">
        <v>805</v>
      </c>
      <c r="C403" s="187"/>
      <c r="D403" s="187"/>
      <c r="E403" s="186" t="s">
        <v>806</v>
      </c>
      <c r="F403" s="187"/>
      <c r="G403" s="188"/>
      <c r="H403" s="188"/>
      <c r="I403" s="177"/>
      <c r="J403" s="188"/>
      <c r="K403" s="177"/>
      <c r="L403" s="188"/>
      <c r="M403" s="189">
        <f>M404+M406+M408</f>
        <v>6385.87</v>
      </c>
      <c r="N403" s="189">
        <f>N404+N406+N408</f>
        <v>6385.87</v>
      </c>
      <c r="O403" s="37"/>
      <c r="P403" s="87"/>
      <c r="Q403" s="88"/>
      <c r="R403" s="89">
        <v>7918.95</v>
      </c>
      <c r="S403" s="90">
        <v>7918.95</v>
      </c>
      <c r="T403" s="162">
        <f t="shared" si="50"/>
        <v>-1533.08</v>
      </c>
      <c r="U403" s="71">
        <f t="shared" si="51"/>
        <v>0</v>
      </c>
      <c r="V403" s="71">
        <f t="shared" si="52"/>
        <v>0</v>
      </c>
    </row>
    <row r="404" spans="1:22" x14ac:dyDescent="0.25">
      <c r="A404" s="60" t="s">
        <v>3363</v>
      </c>
      <c r="B404" s="200" t="s">
        <v>807</v>
      </c>
      <c r="C404" s="201"/>
      <c r="D404" s="201"/>
      <c r="E404" s="202" t="s">
        <v>753</v>
      </c>
      <c r="F404" s="201"/>
      <c r="G404" s="203"/>
      <c r="H404" s="203"/>
      <c r="I404" s="177"/>
      <c r="J404" s="203"/>
      <c r="K404" s="177"/>
      <c r="L404" s="203"/>
      <c r="M404" s="204">
        <f>M405</f>
        <v>385.56</v>
      </c>
      <c r="N404" s="204">
        <f>N405</f>
        <v>385.56</v>
      </c>
      <c r="O404" s="37"/>
      <c r="P404" s="91"/>
      <c r="Q404" s="91"/>
      <c r="R404" s="92">
        <v>478.26</v>
      </c>
      <c r="S404" s="92">
        <v>478.26</v>
      </c>
      <c r="T404" s="162">
        <f t="shared" si="50"/>
        <v>-92.699999999999989</v>
      </c>
      <c r="U404" s="71">
        <f t="shared" si="51"/>
        <v>0</v>
      </c>
      <c r="V404" s="71">
        <f t="shared" si="52"/>
        <v>0</v>
      </c>
    </row>
    <row r="405" spans="1:22" x14ac:dyDescent="0.25">
      <c r="A405" s="60" t="s">
        <v>3364</v>
      </c>
      <c r="B405" s="190" t="s">
        <v>808</v>
      </c>
      <c r="C405" s="191" t="s">
        <v>107</v>
      </c>
      <c r="D405" s="192">
        <v>81938</v>
      </c>
      <c r="E405" s="198" t="s">
        <v>762</v>
      </c>
      <c r="F405" s="194" t="s">
        <v>102</v>
      </c>
      <c r="G405" s="195">
        <v>18</v>
      </c>
      <c r="H405" s="196">
        <v>18</v>
      </c>
      <c r="I405" s="197">
        <v>9.75</v>
      </c>
      <c r="J405" s="196">
        <v>7.86</v>
      </c>
      <c r="K405" s="197">
        <v>16.82</v>
      </c>
      <c r="L405" s="196">
        <v>13.56</v>
      </c>
      <c r="M405" s="196">
        <f>TRUNC(((J405*G405)+(L405*G405)),2)</f>
        <v>385.56</v>
      </c>
      <c r="N405" s="196">
        <f>TRUNC(((J405*H405)+(L405*H405)),2)</f>
        <v>385.56</v>
      </c>
      <c r="O405" s="37"/>
      <c r="P405" s="71">
        <v>9.75</v>
      </c>
      <c r="Q405" s="71">
        <v>16.82</v>
      </c>
      <c r="R405" s="71">
        <v>478.26</v>
      </c>
      <c r="S405" s="71">
        <v>478.26</v>
      </c>
      <c r="T405" s="162">
        <f t="shared" si="50"/>
        <v>-92.699999999999989</v>
      </c>
      <c r="U405" s="71">
        <f t="shared" si="51"/>
        <v>141.47999999999999</v>
      </c>
      <c r="V405" s="71">
        <f t="shared" si="52"/>
        <v>244.08</v>
      </c>
    </row>
    <row r="406" spans="1:22" x14ac:dyDescent="0.25">
      <c r="A406" s="60" t="s">
        <v>3365</v>
      </c>
      <c r="B406" s="200" t="s">
        <v>809</v>
      </c>
      <c r="C406" s="201"/>
      <c r="D406" s="201"/>
      <c r="E406" s="202" t="s">
        <v>789</v>
      </c>
      <c r="F406" s="201"/>
      <c r="G406" s="203"/>
      <c r="H406" s="203"/>
      <c r="I406" s="177"/>
      <c r="J406" s="203"/>
      <c r="K406" s="177"/>
      <c r="L406" s="203"/>
      <c r="M406" s="204">
        <f>M407</f>
        <v>2132.25</v>
      </c>
      <c r="N406" s="204">
        <f>N407</f>
        <v>2132.25</v>
      </c>
      <c r="O406" s="37"/>
      <c r="P406" s="72"/>
      <c r="Q406" s="72"/>
      <c r="R406" s="73">
        <v>2644.5</v>
      </c>
      <c r="S406" s="73">
        <v>2644.5</v>
      </c>
      <c r="T406" s="162">
        <f t="shared" si="50"/>
        <v>-512.25</v>
      </c>
      <c r="U406" s="71">
        <f t="shared" si="51"/>
        <v>0</v>
      </c>
      <c r="V406" s="71">
        <f t="shared" si="52"/>
        <v>0</v>
      </c>
    </row>
    <row r="407" spans="1:22" x14ac:dyDescent="0.25">
      <c r="A407" s="60" t="s">
        <v>3366</v>
      </c>
      <c r="B407" s="190" t="s">
        <v>810</v>
      </c>
      <c r="C407" s="191" t="s">
        <v>107</v>
      </c>
      <c r="D407" s="192">
        <v>82304</v>
      </c>
      <c r="E407" s="198" t="s">
        <v>811</v>
      </c>
      <c r="F407" s="194" t="s">
        <v>143</v>
      </c>
      <c r="G407" s="195">
        <v>75</v>
      </c>
      <c r="H407" s="196">
        <v>75</v>
      </c>
      <c r="I407" s="197">
        <v>15.83</v>
      </c>
      <c r="J407" s="196">
        <v>12.76</v>
      </c>
      <c r="K407" s="197">
        <v>19.43</v>
      </c>
      <c r="L407" s="196">
        <v>15.67</v>
      </c>
      <c r="M407" s="196">
        <f>TRUNC(((J407*G407)+(L407*G407)),2)</f>
        <v>2132.25</v>
      </c>
      <c r="N407" s="196">
        <f>TRUNC(((J407*H407)+(L407*H407)),2)</f>
        <v>2132.25</v>
      </c>
      <c r="O407" s="37"/>
      <c r="P407" s="71">
        <v>15.83</v>
      </c>
      <c r="Q407" s="71">
        <v>19.43</v>
      </c>
      <c r="R407" s="71">
        <v>2644.5</v>
      </c>
      <c r="S407" s="71">
        <v>2644.5</v>
      </c>
      <c r="T407" s="162">
        <f t="shared" si="50"/>
        <v>-512.25</v>
      </c>
      <c r="U407" s="71">
        <f t="shared" si="51"/>
        <v>957</v>
      </c>
      <c r="V407" s="71">
        <f t="shared" si="52"/>
        <v>1175.25</v>
      </c>
    </row>
    <row r="408" spans="1:22" x14ac:dyDescent="0.25">
      <c r="A408" s="60" t="s">
        <v>3367</v>
      </c>
      <c r="B408" s="200" t="s">
        <v>812</v>
      </c>
      <c r="C408" s="201"/>
      <c r="D408" s="201"/>
      <c r="E408" s="202" t="s">
        <v>797</v>
      </c>
      <c r="F408" s="201"/>
      <c r="G408" s="203"/>
      <c r="H408" s="203"/>
      <c r="I408" s="177"/>
      <c r="J408" s="203"/>
      <c r="K408" s="177"/>
      <c r="L408" s="203"/>
      <c r="M408" s="204">
        <f>M409</f>
        <v>3868.06</v>
      </c>
      <c r="N408" s="204">
        <f>N409</f>
        <v>3868.06</v>
      </c>
      <c r="O408" s="37"/>
      <c r="P408" s="72"/>
      <c r="Q408" s="72"/>
      <c r="R408" s="73">
        <v>4796.1899999999996</v>
      </c>
      <c r="S408" s="73">
        <v>4796.1899999999996</v>
      </c>
      <c r="T408" s="162">
        <f t="shared" si="50"/>
        <v>-928.12999999999965</v>
      </c>
      <c r="U408" s="71">
        <f t="shared" si="51"/>
        <v>0</v>
      </c>
      <c r="V408" s="71">
        <f t="shared" si="52"/>
        <v>0</v>
      </c>
    </row>
    <row r="409" spans="1:22" ht="24" x14ac:dyDescent="0.3">
      <c r="A409" s="60" t="s">
        <v>3368</v>
      </c>
      <c r="B409" s="190" t="s">
        <v>813</v>
      </c>
      <c r="C409" s="191" t="s">
        <v>107</v>
      </c>
      <c r="D409" s="192">
        <v>81828</v>
      </c>
      <c r="E409" s="193" t="s">
        <v>2928</v>
      </c>
      <c r="F409" s="194" t="s">
        <v>102</v>
      </c>
      <c r="G409" s="195">
        <v>7</v>
      </c>
      <c r="H409" s="196">
        <v>7</v>
      </c>
      <c r="I409" s="197">
        <v>403.42</v>
      </c>
      <c r="J409" s="196">
        <v>325.35000000000002</v>
      </c>
      <c r="K409" s="197">
        <v>281.75</v>
      </c>
      <c r="L409" s="196">
        <v>227.23</v>
      </c>
      <c r="M409" s="196">
        <f>TRUNC(((J409*G409)+(L409*G409)),2)</f>
        <v>3868.06</v>
      </c>
      <c r="N409" s="196">
        <f>TRUNC(((J409*H409)+(L409*H409)),2)</f>
        <v>3868.06</v>
      </c>
      <c r="O409" s="45"/>
      <c r="P409" s="71">
        <v>403.42</v>
      </c>
      <c r="Q409" s="71">
        <v>281.75</v>
      </c>
      <c r="R409" s="71">
        <v>4796.1899999999996</v>
      </c>
      <c r="S409" s="71">
        <v>4796.1899999999996</v>
      </c>
      <c r="T409" s="162">
        <f t="shared" si="50"/>
        <v>-928.12999999999965</v>
      </c>
      <c r="U409" s="71">
        <f t="shared" si="51"/>
        <v>2277.4499999999998</v>
      </c>
      <c r="V409" s="71">
        <f t="shared" si="52"/>
        <v>1590.61</v>
      </c>
    </row>
    <row r="410" spans="1:22" x14ac:dyDescent="0.25">
      <c r="A410" s="60" t="s">
        <v>3369</v>
      </c>
      <c r="B410" s="178" t="s">
        <v>814</v>
      </c>
      <c r="C410" s="181"/>
      <c r="D410" s="181"/>
      <c r="E410" s="180" t="s">
        <v>34</v>
      </c>
      <c r="F410" s="181"/>
      <c r="G410" s="182"/>
      <c r="H410" s="182"/>
      <c r="I410" s="177"/>
      <c r="J410" s="182"/>
      <c r="K410" s="177"/>
      <c r="L410" s="182"/>
      <c r="M410" s="183">
        <f>M411+M439</f>
        <v>12234.349999999999</v>
      </c>
      <c r="N410" s="183">
        <f>N411+N439</f>
        <v>12234.349999999999</v>
      </c>
      <c r="O410" s="37"/>
      <c r="P410" s="67"/>
      <c r="Q410" s="67"/>
      <c r="R410" s="68">
        <v>15171.59</v>
      </c>
      <c r="S410" s="68">
        <v>15171.59</v>
      </c>
      <c r="T410" s="162">
        <f t="shared" si="50"/>
        <v>-2937.2400000000016</v>
      </c>
      <c r="U410" s="71">
        <f t="shared" si="51"/>
        <v>0</v>
      </c>
      <c r="V410" s="71">
        <f t="shared" si="52"/>
        <v>0</v>
      </c>
    </row>
    <row r="411" spans="1:22" x14ac:dyDescent="0.25">
      <c r="A411" s="60" t="s">
        <v>3370</v>
      </c>
      <c r="B411" s="184" t="s">
        <v>815</v>
      </c>
      <c r="C411" s="187"/>
      <c r="D411" s="187"/>
      <c r="E411" s="186" t="s">
        <v>167</v>
      </c>
      <c r="F411" s="187"/>
      <c r="G411" s="188"/>
      <c r="H411" s="188"/>
      <c r="I411" s="177"/>
      <c r="J411" s="188"/>
      <c r="K411" s="177"/>
      <c r="L411" s="188"/>
      <c r="M411" s="189">
        <f>SUM(M412:M438)</f>
        <v>9804.0099999999984</v>
      </c>
      <c r="N411" s="189">
        <f>SUM(N412:N438)</f>
        <v>9804.0099999999984</v>
      </c>
      <c r="O411" s="37"/>
      <c r="P411" s="69"/>
      <c r="Q411" s="69"/>
      <c r="R411" s="70">
        <v>12157.43</v>
      </c>
      <c r="S411" s="70">
        <v>12157.43</v>
      </c>
      <c r="T411" s="162">
        <f t="shared" si="50"/>
        <v>-2353.4200000000019</v>
      </c>
      <c r="U411" s="71">
        <f t="shared" si="51"/>
        <v>0</v>
      </c>
      <c r="V411" s="71">
        <f t="shared" si="52"/>
        <v>0</v>
      </c>
    </row>
    <row r="412" spans="1:22" ht="24" x14ac:dyDescent="0.3">
      <c r="A412" s="60" t="s">
        <v>3371</v>
      </c>
      <c r="B412" s="190" t="s">
        <v>816</v>
      </c>
      <c r="C412" s="191" t="s">
        <v>107</v>
      </c>
      <c r="D412" s="192">
        <v>91007</v>
      </c>
      <c r="E412" s="193" t="s">
        <v>2929</v>
      </c>
      <c r="F412" s="194" t="s">
        <v>102</v>
      </c>
      <c r="G412" s="195">
        <v>1</v>
      </c>
      <c r="H412" s="196">
        <v>1</v>
      </c>
      <c r="I412" s="197">
        <v>5290.05</v>
      </c>
      <c r="J412" s="196">
        <v>4266.42</v>
      </c>
      <c r="K412" s="197">
        <v>2762.93</v>
      </c>
      <c r="L412" s="196">
        <v>2228.3000000000002</v>
      </c>
      <c r="M412" s="196">
        <f t="shared" ref="M412:M438" si="53">TRUNC(((J412*G412)+(L412*G412)),2)</f>
        <v>6494.72</v>
      </c>
      <c r="N412" s="196">
        <f t="shared" ref="N412:N438" si="54">TRUNC(((J412*H412)+(L412*H412)),2)</f>
        <v>6494.72</v>
      </c>
      <c r="O412" s="45"/>
      <c r="P412" s="71">
        <v>5290.05</v>
      </c>
      <c r="Q412" s="71">
        <v>2762.93</v>
      </c>
      <c r="R412" s="71">
        <v>8052.98</v>
      </c>
      <c r="S412" s="71">
        <v>8052.98</v>
      </c>
      <c r="T412" s="162">
        <f t="shared" si="50"/>
        <v>-1558.2599999999993</v>
      </c>
      <c r="U412" s="71">
        <f t="shared" si="51"/>
        <v>4266.42</v>
      </c>
      <c r="V412" s="71">
        <f t="shared" si="52"/>
        <v>2228.3000000000002</v>
      </c>
    </row>
    <row r="413" spans="1:22" ht="24" x14ac:dyDescent="0.3">
      <c r="A413" s="60" t="s">
        <v>3372</v>
      </c>
      <c r="B413" s="190" t="s">
        <v>817</v>
      </c>
      <c r="C413" s="191" t="s">
        <v>107</v>
      </c>
      <c r="D413" s="192">
        <v>91024</v>
      </c>
      <c r="E413" s="193" t="s">
        <v>2930</v>
      </c>
      <c r="F413" s="194" t="s">
        <v>102</v>
      </c>
      <c r="G413" s="195">
        <v>3</v>
      </c>
      <c r="H413" s="196">
        <v>3</v>
      </c>
      <c r="I413" s="197">
        <v>34.78</v>
      </c>
      <c r="J413" s="196">
        <v>28.05</v>
      </c>
      <c r="K413" s="197">
        <v>5.98</v>
      </c>
      <c r="L413" s="196">
        <v>4.82</v>
      </c>
      <c r="M413" s="196">
        <f t="shared" si="53"/>
        <v>98.61</v>
      </c>
      <c r="N413" s="196">
        <f t="shared" si="54"/>
        <v>98.61</v>
      </c>
      <c r="O413" s="45"/>
      <c r="P413" s="71">
        <v>34.78</v>
      </c>
      <c r="Q413" s="71">
        <v>5.98</v>
      </c>
      <c r="R413" s="71">
        <v>122.28</v>
      </c>
      <c r="S413" s="71">
        <v>122.28</v>
      </c>
      <c r="T413" s="162">
        <f t="shared" si="50"/>
        <v>-23.67</v>
      </c>
      <c r="U413" s="71">
        <f t="shared" si="51"/>
        <v>84.15</v>
      </c>
      <c r="V413" s="71">
        <f t="shared" si="52"/>
        <v>14.46</v>
      </c>
    </row>
    <row r="414" spans="1:22" x14ac:dyDescent="0.3">
      <c r="A414" s="60" t="s">
        <v>3373</v>
      </c>
      <c r="B414" s="190" t="s">
        <v>818</v>
      </c>
      <c r="C414" s="191" t="s">
        <v>127</v>
      </c>
      <c r="D414" s="199" t="s">
        <v>819</v>
      </c>
      <c r="E414" s="198" t="s">
        <v>820</v>
      </c>
      <c r="F414" s="194" t="s">
        <v>102</v>
      </c>
      <c r="G414" s="195">
        <v>1</v>
      </c>
      <c r="H414" s="196">
        <v>1</v>
      </c>
      <c r="I414" s="197">
        <v>17.440000000000001</v>
      </c>
      <c r="J414" s="196">
        <v>14.06</v>
      </c>
      <c r="K414" s="197">
        <v>22.65</v>
      </c>
      <c r="L414" s="196">
        <v>18.260000000000002</v>
      </c>
      <c r="M414" s="196">
        <f t="shared" si="53"/>
        <v>32.32</v>
      </c>
      <c r="N414" s="196">
        <f t="shared" si="54"/>
        <v>32.32</v>
      </c>
      <c r="O414" s="45"/>
      <c r="P414" s="71">
        <v>17.440000000000001</v>
      </c>
      <c r="Q414" s="71">
        <v>22.65</v>
      </c>
      <c r="R414" s="71">
        <v>40.090000000000003</v>
      </c>
      <c r="S414" s="71">
        <v>40.090000000000003</v>
      </c>
      <c r="T414" s="162">
        <f t="shared" si="50"/>
        <v>-7.7700000000000031</v>
      </c>
      <c r="U414" s="71">
        <f t="shared" si="51"/>
        <v>14.06</v>
      </c>
      <c r="V414" s="71">
        <f t="shared" si="52"/>
        <v>18.260000000000002</v>
      </c>
    </row>
    <row r="415" spans="1:22" ht="24" x14ac:dyDescent="0.3">
      <c r="A415" s="60" t="s">
        <v>3374</v>
      </c>
      <c r="B415" s="190" t="s">
        <v>821</v>
      </c>
      <c r="C415" s="191" t="s">
        <v>127</v>
      </c>
      <c r="D415" s="199" t="s">
        <v>822</v>
      </c>
      <c r="E415" s="193" t="s">
        <v>2931</v>
      </c>
      <c r="F415" s="194" t="s">
        <v>102</v>
      </c>
      <c r="G415" s="195">
        <v>3</v>
      </c>
      <c r="H415" s="196">
        <v>3</v>
      </c>
      <c r="I415" s="197">
        <v>6.8</v>
      </c>
      <c r="J415" s="196">
        <v>5.48</v>
      </c>
      <c r="K415" s="197">
        <v>5.98</v>
      </c>
      <c r="L415" s="196">
        <v>4.82</v>
      </c>
      <c r="M415" s="196">
        <f t="shared" si="53"/>
        <v>30.9</v>
      </c>
      <c r="N415" s="196">
        <f t="shared" si="54"/>
        <v>30.9</v>
      </c>
      <c r="O415" s="45"/>
      <c r="P415" s="71">
        <v>6.8</v>
      </c>
      <c r="Q415" s="71">
        <v>5.98</v>
      </c>
      <c r="R415" s="71">
        <v>38.340000000000003</v>
      </c>
      <c r="S415" s="71">
        <v>38.340000000000003</v>
      </c>
      <c r="T415" s="162">
        <f t="shared" si="50"/>
        <v>-7.4400000000000048</v>
      </c>
      <c r="U415" s="71">
        <f t="shared" si="51"/>
        <v>16.440000000000001</v>
      </c>
      <c r="V415" s="71">
        <f t="shared" si="52"/>
        <v>14.46</v>
      </c>
    </row>
    <row r="416" spans="1:22" ht="24" x14ac:dyDescent="0.3">
      <c r="A416" s="60" t="s">
        <v>3375</v>
      </c>
      <c r="B416" s="190" t="s">
        <v>823</v>
      </c>
      <c r="C416" s="191" t="s">
        <v>107</v>
      </c>
      <c r="D416" s="192">
        <v>91021</v>
      </c>
      <c r="E416" s="193" t="s">
        <v>2932</v>
      </c>
      <c r="F416" s="194" t="s">
        <v>102</v>
      </c>
      <c r="G416" s="195">
        <v>2</v>
      </c>
      <c r="H416" s="196">
        <v>2</v>
      </c>
      <c r="I416" s="197">
        <v>7.67</v>
      </c>
      <c r="J416" s="196">
        <v>6.18</v>
      </c>
      <c r="K416" s="197">
        <v>5.98</v>
      </c>
      <c r="L416" s="196">
        <v>4.82</v>
      </c>
      <c r="M416" s="196">
        <f t="shared" si="53"/>
        <v>22</v>
      </c>
      <c r="N416" s="196">
        <f t="shared" si="54"/>
        <v>22</v>
      </c>
      <c r="O416" s="45"/>
      <c r="P416" s="71">
        <v>7.67</v>
      </c>
      <c r="Q416" s="71">
        <v>5.98</v>
      </c>
      <c r="R416" s="71">
        <v>27.3</v>
      </c>
      <c r="S416" s="71">
        <v>27.3</v>
      </c>
      <c r="T416" s="162">
        <f t="shared" si="50"/>
        <v>-5.3000000000000007</v>
      </c>
      <c r="U416" s="71">
        <f t="shared" si="51"/>
        <v>12.36</v>
      </c>
      <c r="V416" s="71">
        <f t="shared" si="52"/>
        <v>9.64</v>
      </c>
    </row>
    <row r="417" spans="1:22" ht="24" x14ac:dyDescent="0.3">
      <c r="A417" s="60" t="s">
        <v>3376</v>
      </c>
      <c r="B417" s="190" t="s">
        <v>824</v>
      </c>
      <c r="C417" s="191" t="s">
        <v>131</v>
      </c>
      <c r="D417" s="192">
        <v>92692</v>
      </c>
      <c r="E417" s="198" t="s">
        <v>825</v>
      </c>
      <c r="F417" s="194" t="s">
        <v>102</v>
      </c>
      <c r="G417" s="195">
        <v>6</v>
      </c>
      <c r="H417" s="196">
        <v>6</v>
      </c>
      <c r="I417" s="197">
        <v>8.18</v>
      </c>
      <c r="J417" s="196">
        <v>6.59</v>
      </c>
      <c r="K417" s="197">
        <v>6.45</v>
      </c>
      <c r="L417" s="196">
        <v>5.2</v>
      </c>
      <c r="M417" s="196">
        <f t="shared" si="53"/>
        <v>70.739999999999995</v>
      </c>
      <c r="N417" s="196">
        <f t="shared" si="54"/>
        <v>70.739999999999995</v>
      </c>
      <c r="O417" s="45"/>
      <c r="P417" s="71">
        <v>8.18</v>
      </c>
      <c r="Q417" s="71">
        <v>6.45</v>
      </c>
      <c r="R417" s="71">
        <v>87.78</v>
      </c>
      <c r="S417" s="71">
        <v>87.78</v>
      </c>
      <c r="T417" s="162">
        <f t="shared" si="50"/>
        <v>-17.040000000000006</v>
      </c>
      <c r="U417" s="71">
        <f t="shared" si="51"/>
        <v>39.54</v>
      </c>
      <c r="V417" s="71">
        <f t="shared" si="52"/>
        <v>31.2</v>
      </c>
    </row>
    <row r="418" spans="1:22" x14ac:dyDescent="0.3">
      <c r="A418" s="60" t="s">
        <v>3377</v>
      </c>
      <c r="B418" s="190" t="s">
        <v>826</v>
      </c>
      <c r="C418" s="191" t="s">
        <v>107</v>
      </c>
      <c r="D418" s="192">
        <v>91031</v>
      </c>
      <c r="E418" s="198" t="s">
        <v>827</v>
      </c>
      <c r="F418" s="194" t="s">
        <v>102</v>
      </c>
      <c r="G418" s="195">
        <v>6</v>
      </c>
      <c r="H418" s="196">
        <v>6</v>
      </c>
      <c r="I418" s="197">
        <v>7.31</v>
      </c>
      <c r="J418" s="196">
        <v>5.89</v>
      </c>
      <c r="K418" s="197">
        <v>5.98</v>
      </c>
      <c r="L418" s="196">
        <v>4.82</v>
      </c>
      <c r="M418" s="196">
        <f t="shared" si="53"/>
        <v>64.260000000000005</v>
      </c>
      <c r="N418" s="196">
        <f t="shared" si="54"/>
        <v>64.260000000000005</v>
      </c>
      <c r="O418" s="45"/>
      <c r="P418" s="71">
        <v>7.31</v>
      </c>
      <c r="Q418" s="71">
        <v>5.98</v>
      </c>
      <c r="R418" s="71">
        <v>79.739999999999995</v>
      </c>
      <c r="S418" s="71">
        <v>79.739999999999995</v>
      </c>
      <c r="T418" s="162">
        <f t="shared" si="50"/>
        <v>-15.47999999999999</v>
      </c>
      <c r="U418" s="71">
        <f t="shared" si="51"/>
        <v>35.340000000000003</v>
      </c>
      <c r="V418" s="71">
        <f t="shared" si="52"/>
        <v>28.92</v>
      </c>
    </row>
    <row r="419" spans="1:22" x14ac:dyDescent="0.25">
      <c r="A419" s="60" t="s">
        <v>3378</v>
      </c>
      <c r="B419" s="190" t="s">
        <v>828</v>
      </c>
      <c r="C419" s="191" t="s">
        <v>127</v>
      </c>
      <c r="D419" s="199" t="s">
        <v>829</v>
      </c>
      <c r="E419" s="198" t="s">
        <v>830</v>
      </c>
      <c r="F419" s="194" t="s">
        <v>102</v>
      </c>
      <c r="G419" s="195">
        <v>4</v>
      </c>
      <c r="H419" s="196">
        <v>4</v>
      </c>
      <c r="I419" s="197">
        <v>7.52</v>
      </c>
      <c r="J419" s="196">
        <v>6.06</v>
      </c>
      <c r="K419" s="197">
        <v>5.98</v>
      </c>
      <c r="L419" s="196">
        <v>4.82</v>
      </c>
      <c r="M419" s="196">
        <f t="shared" si="53"/>
        <v>43.52</v>
      </c>
      <c r="N419" s="196">
        <f t="shared" si="54"/>
        <v>43.52</v>
      </c>
      <c r="O419" s="37"/>
      <c r="P419" s="71">
        <v>7.52</v>
      </c>
      <c r="Q419" s="71">
        <v>5.98</v>
      </c>
      <c r="R419" s="71">
        <v>54</v>
      </c>
      <c r="S419" s="71">
        <v>54</v>
      </c>
      <c r="T419" s="162">
        <f t="shared" si="50"/>
        <v>-10.479999999999997</v>
      </c>
      <c r="U419" s="71">
        <f t="shared" si="51"/>
        <v>24.24</v>
      </c>
      <c r="V419" s="71">
        <f t="shared" si="52"/>
        <v>19.28</v>
      </c>
    </row>
    <row r="420" spans="1:22" x14ac:dyDescent="0.25">
      <c r="A420" s="60" t="s">
        <v>3379</v>
      </c>
      <c r="B420" s="190" t="s">
        <v>831</v>
      </c>
      <c r="C420" s="191" t="s">
        <v>127</v>
      </c>
      <c r="D420" s="199" t="s">
        <v>832</v>
      </c>
      <c r="E420" s="198" t="s">
        <v>833</v>
      </c>
      <c r="F420" s="194" t="s">
        <v>102</v>
      </c>
      <c r="G420" s="195">
        <v>4</v>
      </c>
      <c r="H420" s="196">
        <v>4</v>
      </c>
      <c r="I420" s="197">
        <v>9.7799999999999994</v>
      </c>
      <c r="J420" s="196">
        <v>7.88</v>
      </c>
      <c r="K420" s="197">
        <v>5.98</v>
      </c>
      <c r="L420" s="196">
        <v>4.82</v>
      </c>
      <c r="M420" s="196">
        <f t="shared" si="53"/>
        <v>50.8</v>
      </c>
      <c r="N420" s="196">
        <f t="shared" si="54"/>
        <v>50.8</v>
      </c>
      <c r="O420" s="37"/>
      <c r="P420" s="71">
        <v>9.7799999999999994</v>
      </c>
      <c r="Q420" s="71">
        <v>5.98</v>
      </c>
      <c r="R420" s="71">
        <v>63.04</v>
      </c>
      <c r="S420" s="71">
        <v>63.04</v>
      </c>
      <c r="T420" s="162">
        <f t="shared" si="50"/>
        <v>-12.240000000000002</v>
      </c>
      <c r="U420" s="71">
        <f t="shared" si="51"/>
        <v>31.52</v>
      </c>
      <c r="V420" s="71">
        <f t="shared" si="52"/>
        <v>19.28</v>
      </c>
    </row>
    <row r="421" spans="1:22" ht="24" x14ac:dyDescent="0.3">
      <c r="A421" s="60" t="s">
        <v>3380</v>
      </c>
      <c r="B421" s="190" t="s">
        <v>834</v>
      </c>
      <c r="C421" s="191" t="s">
        <v>131</v>
      </c>
      <c r="D421" s="192">
        <v>92688</v>
      </c>
      <c r="E421" s="198" t="s">
        <v>835</v>
      </c>
      <c r="F421" s="194" t="s">
        <v>143</v>
      </c>
      <c r="G421" s="195">
        <v>15</v>
      </c>
      <c r="H421" s="196">
        <v>15</v>
      </c>
      <c r="I421" s="197">
        <v>30.02</v>
      </c>
      <c r="J421" s="196">
        <v>24.21</v>
      </c>
      <c r="K421" s="197">
        <v>11.07</v>
      </c>
      <c r="L421" s="196">
        <v>8.92</v>
      </c>
      <c r="M421" s="196">
        <f t="shared" si="53"/>
        <v>496.95</v>
      </c>
      <c r="N421" s="196">
        <f t="shared" si="54"/>
        <v>496.95</v>
      </c>
      <c r="O421" s="45"/>
      <c r="P421" s="71">
        <v>30.02</v>
      </c>
      <c r="Q421" s="71">
        <v>11.07</v>
      </c>
      <c r="R421" s="71">
        <v>616.35</v>
      </c>
      <c r="S421" s="71">
        <v>616.35</v>
      </c>
      <c r="T421" s="162">
        <f t="shared" si="50"/>
        <v>-119.40000000000003</v>
      </c>
      <c r="U421" s="71">
        <f t="shared" si="51"/>
        <v>363.15</v>
      </c>
      <c r="V421" s="71">
        <f t="shared" si="52"/>
        <v>133.80000000000001</v>
      </c>
    </row>
    <row r="422" spans="1:22" ht="24" x14ac:dyDescent="0.3">
      <c r="A422" s="60" t="s">
        <v>3381</v>
      </c>
      <c r="B422" s="190" t="s">
        <v>836</v>
      </c>
      <c r="C422" s="191" t="s">
        <v>131</v>
      </c>
      <c r="D422" s="192">
        <v>92701</v>
      </c>
      <c r="E422" s="198" t="s">
        <v>837</v>
      </c>
      <c r="F422" s="194" t="s">
        <v>102</v>
      </c>
      <c r="G422" s="195">
        <v>4</v>
      </c>
      <c r="H422" s="196">
        <v>4</v>
      </c>
      <c r="I422" s="197">
        <v>16.29</v>
      </c>
      <c r="J422" s="196">
        <v>13.13</v>
      </c>
      <c r="K422" s="197">
        <v>16.61</v>
      </c>
      <c r="L422" s="196">
        <v>13.39</v>
      </c>
      <c r="M422" s="196">
        <f t="shared" si="53"/>
        <v>106.08</v>
      </c>
      <c r="N422" s="196">
        <f t="shared" si="54"/>
        <v>106.08</v>
      </c>
      <c r="O422" s="45"/>
      <c r="P422" s="71">
        <v>16.29</v>
      </c>
      <c r="Q422" s="71">
        <v>16.61</v>
      </c>
      <c r="R422" s="71">
        <v>131.6</v>
      </c>
      <c r="S422" s="71">
        <v>131.6</v>
      </c>
      <c r="T422" s="162">
        <f t="shared" si="50"/>
        <v>-25.519999999999996</v>
      </c>
      <c r="U422" s="71">
        <f t="shared" si="51"/>
        <v>52.52</v>
      </c>
      <c r="V422" s="71">
        <f t="shared" si="52"/>
        <v>53.56</v>
      </c>
    </row>
    <row r="423" spans="1:22" x14ac:dyDescent="0.25">
      <c r="A423" s="60" t="s">
        <v>3382</v>
      </c>
      <c r="B423" s="190" t="s">
        <v>838</v>
      </c>
      <c r="C423" s="191" t="s">
        <v>127</v>
      </c>
      <c r="D423" s="199" t="s">
        <v>839</v>
      </c>
      <c r="E423" s="198" t="s">
        <v>840</v>
      </c>
      <c r="F423" s="194" t="s">
        <v>143</v>
      </c>
      <c r="G423" s="195">
        <v>13</v>
      </c>
      <c r="H423" s="196">
        <v>13</v>
      </c>
      <c r="I423" s="197">
        <v>7.42</v>
      </c>
      <c r="J423" s="196">
        <v>5.98</v>
      </c>
      <c r="K423" s="197">
        <v>7.47</v>
      </c>
      <c r="L423" s="196">
        <v>6.02</v>
      </c>
      <c r="M423" s="196">
        <f t="shared" si="53"/>
        <v>156</v>
      </c>
      <c r="N423" s="196">
        <f t="shared" si="54"/>
        <v>156</v>
      </c>
      <c r="O423" s="37"/>
      <c r="P423" s="71">
        <v>7.42</v>
      </c>
      <c r="Q423" s="71">
        <v>7.47</v>
      </c>
      <c r="R423" s="71">
        <v>193.57</v>
      </c>
      <c r="S423" s="71">
        <v>193.57</v>
      </c>
      <c r="T423" s="162">
        <f t="shared" si="50"/>
        <v>-37.569999999999993</v>
      </c>
      <c r="U423" s="71">
        <f t="shared" si="51"/>
        <v>77.739999999999995</v>
      </c>
      <c r="V423" s="71">
        <f t="shared" si="52"/>
        <v>78.260000000000005</v>
      </c>
    </row>
    <row r="424" spans="1:22" ht="24" x14ac:dyDescent="0.3">
      <c r="A424" s="60" t="s">
        <v>3383</v>
      </c>
      <c r="B424" s="190" t="s">
        <v>841</v>
      </c>
      <c r="C424" s="191" t="s">
        <v>107</v>
      </c>
      <c r="D424" s="192">
        <v>91025</v>
      </c>
      <c r="E424" s="198" t="s">
        <v>842</v>
      </c>
      <c r="F424" s="194" t="s">
        <v>102</v>
      </c>
      <c r="G424" s="195">
        <v>3</v>
      </c>
      <c r="H424" s="196">
        <v>3</v>
      </c>
      <c r="I424" s="197">
        <v>128.88</v>
      </c>
      <c r="J424" s="196">
        <v>103.94</v>
      </c>
      <c r="K424" s="197">
        <v>16.14</v>
      </c>
      <c r="L424" s="196">
        <v>13.01</v>
      </c>
      <c r="M424" s="196">
        <f t="shared" si="53"/>
        <v>350.85</v>
      </c>
      <c r="N424" s="196">
        <f t="shared" si="54"/>
        <v>350.85</v>
      </c>
      <c r="O424" s="45"/>
      <c r="P424" s="71">
        <v>128.88</v>
      </c>
      <c r="Q424" s="71">
        <v>16.14</v>
      </c>
      <c r="R424" s="71">
        <v>435.06</v>
      </c>
      <c r="S424" s="71">
        <v>435.06</v>
      </c>
      <c r="T424" s="162">
        <f t="shared" si="50"/>
        <v>-84.20999999999998</v>
      </c>
      <c r="U424" s="71">
        <f t="shared" si="51"/>
        <v>311.82</v>
      </c>
      <c r="V424" s="71">
        <f t="shared" si="52"/>
        <v>39.03</v>
      </c>
    </row>
    <row r="425" spans="1:22" x14ac:dyDescent="0.25">
      <c r="A425" s="60" t="s">
        <v>3384</v>
      </c>
      <c r="B425" s="190" t="s">
        <v>843</v>
      </c>
      <c r="C425" s="191" t="s">
        <v>107</v>
      </c>
      <c r="D425" s="192">
        <v>91020</v>
      </c>
      <c r="E425" s="198" t="s">
        <v>844</v>
      </c>
      <c r="F425" s="194" t="s">
        <v>102</v>
      </c>
      <c r="G425" s="195">
        <v>2</v>
      </c>
      <c r="H425" s="196">
        <v>2</v>
      </c>
      <c r="I425" s="197">
        <v>17.440000000000001</v>
      </c>
      <c r="J425" s="196">
        <v>14.06</v>
      </c>
      <c r="K425" s="197">
        <v>13.75</v>
      </c>
      <c r="L425" s="196">
        <v>11.08</v>
      </c>
      <c r="M425" s="196">
        <f t="shared" si="53"/>
        <v>50.28</v>
      </c>
      <c r="N425" s="196">
        <f t="shared" si="54"/>
        <v>50.28</v>
      </c>
      <c r="O425" s="37"/>
      <c r="P425" s="71">
        <v>17.440000000000001</v>
      </c>
      <c r="Q425" s="71">
        <v>13.75</v>
      </c>
      <c r="R425" s="71">
        <v>62.38</v>
      </c>
      <c r="S425" s="71">
        <v>62.38</v>
      </c>
      <c r="T425" s="162">
        <f t="shared" si="50"/>
        <v>-12.100000000000001</v>
      </c>
      <c r="U425" s="71">
        <f t="shared" si="51"/>
        <v>28.12</v>
      </c>
      <c r="V425" s="71">
        <f t="shared" si="52"/>
        <v>22.16</v>
      </c>
    </row>
    <row r="426" spans="1:22" x14ac:dyDescent="0.25">
      <c r="A426" s="60" t="s">
        <v>3385</v>
      </c>
      <c r="B426" s="190" t="s">
        <v>845</v>
      </c>
      <c r="C426" s="191" t="s">
        <v>127</v>
      </c>
      <c r="D426" s="199" t="s">
        <v>846</v>
      </c>
      <c r="E426" s="198" t="s">
        <v>847</v>
      </c>
      <c r="F426" s="194" t="s">
        <v>102</v>
      </c>
      <c r="G426" s="195">
        <v>1</v>
      </c>
      <c r="H426" s="196">
        <v>1</v>
      </c>
      <c r="I426" s="197">
        <v>46.5</v>
      </c>
      <c r="J426" s="196">
        <v>37.5</v>
      </c>
      <c r="K426" s="197">
        <v>16.14</v>
      </c>
      <c r="L426" s="196">
        <v>13.01</v>
      </c>
      <c r="M426" s="196">
        <f t="shared" si="53"/>
        <v>50.51</v>
      </c>
      <c r="N426" s="196">
        <f t="shared" si="54"/>
        <v>50.51</v>
      </c>
      <c r="O426" s="37"/>
      <c r="P426" s="71">
        <v>46.5</v>
      </c>
      <c r="Q426" s="71">
        <v>16.14</v>
      </c>
      <c r="R426" s="71">
        <v>62.64</v>
      </c>
      <c r="S426" s="71">
        <v>62.64</v>
      </c>
      <c r="T426" s="162">
        <f t="shared" si="50"/>
        <v>-12.130000000000003</v>
      </c>
      <c r="U426" s="71">
        <f t="shared" si="51"/>
        <v>37.5</v>
      </c>
      <c r="V426" s="71">
        <f t="shared" si="52"/>
        <v>13.01</v>
      </c>
    </row>
    <row r="427" spans="1:22" x14ac:dyDescent="0.25">
      <c r="A427" s="60" t="s">
        <v>3386</v>
      </c>
      <c r="B427" s="190" t="s">
        <v>848</v>
      </c>
      <c r="C427" s="191" t="s">
        <v>127</v>
      </c>
      <c r="D427" s="199" t="s">
        <v>849</v>
      </c>
      <c r="E427" s="198" t="s">
        <v>850</v>
      </c>
      <c r="F427" s="194" t="s">
        <v>102</v>
      </c>
      <c r="G427" s="195">
        <v>1</v>
      </c>
      <c r="H427" s="196">
        <v>1</v>
      </c>
      <c r="I427" s="197">
        <v>27.9</v>
      </c>
      <c r="J427" s="196">
        <v>22.5</v>
      </c>
      <c r="K427" s="197">
        <v>16.14</v>
      </c>
      <c r="L427" s="196">
        <v>13.01</v>
      </c>
      <c r="M427" s="196">
        <f t="shared" si="53"/>
        <v>35.51</v>
      </c>
      <c r="N427" s="196">
        <f t="shared" si="54"/>
        <v>35.51</v>
      </c>
      <c r="O427" s="37"/>
      <c r="P427" s="71">
        <v>27.9</v>
      </c>
      <c r="Q427" s="71">
        <v>16.14</v>
      </c>
      <c r="R427" s="71">
        <v>44.04</v>
      </c>
      <c r="S427" s="71">
        <v>44.04</v>
      </c>
      <c r="T427" s="162">
        <f t="shared" si="50"/>
        <v>-8.5300000000000011</v>
      </c>
      <c r="U427" s="71">
        <f t="shared" si="51"/>
        <v>22.5</v>
      </c>
      <c r="V427" s="71">
        <f t="shared" si="52"/>
        <v>13.01</v>
      </c>
    </row>
    <row r="428" spans="1:22" x14ac:dyDescent="0.25">
      <c r="A428" s="60" t="s">
        <v>3387</v>
      </c>
      <c r="B428" s="190" t="s">
        <v>851</v>
      </c>
      <c r="C428" s="191" t="s">
        <v>107</v>
      </c>
      <c r="D428" s="192">
        <v>91029</v>
      </c>
      <c r="E428" s="198" t="s">
        <v>852</v>
      </c>
      <c r="F428" s="194" t="s">
        <v>102</v>
      </c>
      <c r="G428" s="195">
        <v>1</v>
      </c>
      <c r="H428" s="196">
        <v>1</v>
      </c>
      <c r="I428" s="197">
        <v>24.38</v>
      </c>
      <c r="J428" s="196">
        <v>19.66</v>
      </c>
      <c r="K428" s="197">
        <v>5.98</v>
      </c>
      <c r="L428" s="196">
        <v>4.82</v>
      </c>
      <c r="M428" s="196">
        <f t="shared" si="53"/>
        <v>24.48</v>
      </c>
      <c r="N428" s="196">
        <f t="shared" si="54"/>
        <v>24.48</v>
      </c>
      <c r="O428" s="37"/>
      <c r="P428" s="71">
        <v>24.38</v>
      </c>
      <c r="Q428" s="71">
        <v>5.98</v>
      </c>
      <c r="R428" s="71">
        <v>30.36</v>
      </c>
      <c r="S428" s="71">
        <v>30.36</v>
      </c>
      <c r="T428" s="162">
        <f t="shared" si="50"/>
        <v>-5.879999999999999</v>
      </c>
      <c r="U428" s="71">
        <f t="shared" si="51"/>
        <v>19.66</v>
      </c>
      <c r="V428" s="71">
        <f t="shared" si="52"/>
        <v>4.82</v>
      </c>
    </row>
    <row r="429" spans="1:22" x14ac:dyDescent="0.3">
      <c r="A429" s="60" t="s">
        <v>3388</v>
      </c>
      <c r="B429" s="190" t="s">
        <v>853</v>
      </c>
      <c r="C429" s="191" t="s">
        <v>127</v>
      </c>
      <c r="D429" s="199" t="s">
        <v>854</v>
      </c>
      <c r="E429" s="198" t="s">
        <v>855</v>
      </c>
      <c r="F429" s="194" t="s">
        <v>102</v>
      </c>
      <c r="G429" s="195">
        <v>1</v>
      </c>
      <c r="H429" s="196">
        <v>1</v>
      </c>
      <c r="I429" s="197">
        <v>143.09</v>
      </c>
      <c r="J429" s="196">
        <v>115.4</v>
      </c>
      <c r="K429" s="197">
        <v>42.97</v>
      </c>
      <c r="L429" s="196">
        <v>34.65</v>
      </c>
      <c r="M429" s="196">
        <f t="shared" si="53"/>
        <v>150.05000000000001</v>
      </c>
      <c r="N429" s="196">
        <f t="shared" si="54"/>
        <v>150.05000000000001</v>
      </c>
      <c r="O429" s="45"/>
      <c r="P429" s="71">
        <v>143.09</v>
      </c>
      <c r="Q429" s="71">
        <v>42.97</v>
      </c>
      <c r="R429" s="71">
        <v>186.06</v>
      </c>
      <c r="S429" s="71">
        <v>186.06</v>
      </c>
      <c r="T429" s="162">
        <f t="shared" si="50"/>
        <v>-36.009999999999991</v>
      </c>
      <c r="U429" s="71">
        <f t="shared" si="51"/>
        <v>115.4</v>
      </c>
      <c r="V429" s="71">
        <f t="shared" si="52"/>
        <v>34.65</v>
      </c>
    </row>
    <row r="430" spans="1:22" x14ac:dyDescent="0.25">
      <c r="A430" s="60" t="s">
        <v>3389</v>
      </c>
      <c r="B430" s="190" t="s">
        <v>856</v>
      </c>
      <c r="C430" s="191" t="s">
        <v>107</v>
      </c>
      <c r="D430" s="192">
        <v>85003</v>
      </c>
      <c r="E430" s="198" t="s">
        <v>857</v>
      </c>
      <c r="F430" s="194" t="s">
        <v>102</v>
      </c>
      <c r="G430" s="195">
        <v>1</v>
      </c>
      <c r="H430" s="196">
        <v>1</v>
      </c>
      <c r="I430" s="197">
        <v>182.65</v>
      </c>
      <c r="J430" s="196">
        <v>147.30000000000001</v>
      </c>
      <c r="K430" s="197">
        <v>16.04</v>
      </c>
      <c r="L430" s="196">
        <v>12.93</v>
      </c>
      <c r="M430" s="196">
        <f t="shared" si="53"/>
        <v>160.22999999999999</v>
      </c>
      <c r="N430" s="196">
        <f t="shared" si="54"/>
        <v>160.22999999999999</v>
      </c>
      <c r="O430" s="37"/>
      <c r="P430" s="71">
        <v>182.65</v>
      </c>
      <c r="Q430" s="71">
        <v>16.04</v>
      </c>
      <c r="R430" s="71">
        <v>198.69</v>
      </c>
      <c r="S430" s="71">
        <v>198.69</v>
      </c>
      <c r="T430" s="162">
        <f t="shared" si="50"/>
        <v>-38.460000000000008</v>
      </c>
      <c r="U430" s="71">
        <f t="shared" si="51"/>
        <v>147.30000000000001</v>
      </c>
      <c r="V430" s="71">
        <f t="shared" si="52"/>
        <v>12.93</v>
      </c>
    </row>
    <row r="431" spans="1:22" x14ac:dyDescent="0.3">
      <c r="A431" s="60" t="s">
        <v>3390</v>
      </c>
      <c r="B431" s="190" t="s">
        <v>858</v>
      </c>
      <c r="C431" s="191" t="s">
        <v>127</v>
      </c>
      <c r="D431" s="199" t="s">
        <v>859</v>
      </c>
      <c r="E431" s="198" t="s">
        <v>860</v>
      </c>
      <c r="F431" s="194" t="s">
        <v>102</v>
      </c>
      <c r="G431" s="195">
        <v>1</v>
      </c>
      <c r="H431" s="196">
        <v>1</v>
      </c>
      <c r="I431" s="197">
        <v>30.55</v>
      </c>
      <c r="J431" s="196">
        <v>24.63</v>
      </c>
      <c r="K431" s="197">
        <v>1.2</v>
      </c>
      <c r="L431" s="196">
        <v>0.96</v>
      </c>
      <c r="M431" s="196">
        <f t="shared" si="53"/>
        <v>25.59</v>
      </c>
      <c r="N431" s="196">
        <f t="shared" si="54"/>
        <v>25.59</v>
      </c>
      <c r="O431" s="45"/>
      <c r="P431" s="71">
        <v>30.55</v>
      </c>
      <c r="Q431" s="71">
        <v>1.2</v>
      </c>
      <c r="R431" s="71">
        <v>31.75</v>
      </c>
      <c r="S431" s="71">
        <v>31.75</v>
      </c>
      <c r="T431" s="162">
        <f t="shared" si="50"/>
        <v>-6.16</v>
      </c>
      <c r="U431" s="71">
        <f t="shared" si="51"/>
        <v>24.63</v>
      </c>
      <c r="V431" s="71">
        <f t="shared" si="52"/>
        <v>0.96</v>
      </c>
    </row>
    <row r="432" spans="1:22" ht="24" x14ac:dyDescent="0.3">
      <c r="A432" s="60" t="s">
        <v>3391</v>
      </c>
      <c r="B432" s="190" t="s">
        <v>861</v>
      </c>
      <c r="C432" s="191" t="s">
        <v>127</v>
      </c>
      <c r="D432" s="199" t="s">
        <v>862</v>
      </c>
      <c r="E432" s="193" t="s">
        <v>2933</v>
      </c>
      <c r="F432" s="194" t="s">
        <v>102</v>
      </c>
      <c r="G432" s="195">
        <v>1</v>
      </c>
      <c r="H432" s="196">
        <v>1</v>
      </c>
      <c r="I432" s="197">
        <v>30.55</v>
      </c>
      <c r="J432" s="196">
        <v>24.63</v>
      </c>
      <c r="K432" s="197">
        <v>1.2</v>
      </c>
      <c r="L432" s="196">
        <v>0.96</v>
      </c>
      <c r="M432" s="196">
        <f t="shared" si="53"/>
        <v>25.59</v>
      </c>
      <c r="N432" s="196">
        <f t="shared" si="54"/>
        <v>25.59</v>
      </c>
      <c r="O432" s="45"/>
      <c r="P432" s="71">
        <v>30.55</v>
      </c>
      <c r="Q432" s="71">
        <v>1.2</v>
      </c>
      <c r="R432" s="71">
        <v>31.75</v>
      </c>
      <c r="S432" s="71">
        <v>31.75</v>
      </c>
      <c r="T432" s="162">
        <f t="shared" si="50"/>
        <v>-6.16</v>
      </c>
      <c r="U432" s="71">
        <f t="shared" si="51"/>
        <v>24.63</v>
      </c>
      <c r="V432" s="71">
        <f t="shared" si="52"/>
        <v>0.96</v>
      </c>
    </row>
    <row r="433" spans="1:22" x14ac:dyDescent="0.25">
      <c r="A433" s="60" t="s">
        <v>3392</v>
      </c>
      <c r="B433" s="190" t="s">
        <v>863</v>
      </c>
      <c r="C433" s="191" t="s">
        <v>107</v>
      </c>
      <c r="D433" s="192">
        <v>70371</v>
      </c>
      <c r="E433" s="198" t="s">
        <v>864</v>
      </c>
      <c r="F433" s="194" t="s">
        <v>102</v>
      </c>
      <c r="G433" s="195">
        <v>4</v>
      </c>
      <c r="H433" s="196">
        <v>4</v>
      </c>
      <c r="I433" s="197">
        <v>1.47</v>
      </c>
      <c r="J433" s="196">
        <v>1.18</v>
      </c>
      <c r="K433" s="197">
        <v>0.37</v>
      </c>
      <c r="L433" s="196">
        <v>0.28999999999999998</v>
      </c>
      <c r="M433" s="196">
        <f t="shared" si="53"/>
        <v>5.88</v>
      </c>
      <c r="N433" s="196">
        <f t="shared" si="54"/>
        <v>5.88</v>
      </c>
      <c r="O433" s="37"/>
      <c r="P433" s="71">
        <v>1.47</v>
      </c>
      <c r="Q433" s="71">
        <v>0.37</v>
      </c>
      <c r="R433" s="71">
        <v>7.36</v>
      </c>
      <c r="S433" s="71">
        <v>7.36</v>
      </c>
      <c r="T433" s="162">
        <f t="shared" si="50"/>
        <v>-1.4800000000000004</v>
      </c>
      <c r="U433" s="71">
        <f t="shared" si="51"/>
        <v>4.72</v>
      </c>
      <c r="V433" s="71">
        <f t="shared" si="52"/>
        <v>1.1599999999999999</v>
      </c>
    </row>
    <row r="434" spans="1:22" x14ac:dyDescent="0.25">
      <c r="A434" s="60" t="s">
        <v>3393</v>
      </c>
      <c r="B434" s="190" t="s">
        <v>865</v>
      </c>
      <c r="C434" s="191" t="s">
        <v>107</v>
      </c>
      <c r="D434" s="192">
        <v>71863</v>
      </c>
      <c r="E434" s="198" t="s">
        <v>364</v>
      </c>
      <c r="F434" s="194" t="s">
        <v>102</v>
      </c>
      <c r="G434" s="195">
        <v>8</v>
      </c>
      <c r="H434" s="196">
        <v>8</v>
      </c>
      <c r="I434" s="197">
        <v>0.56999999999999995</v>
      </c>
      <c r="J434" s="196">
        <v>0.45</v>
      </c>
      <c r="K434" s="197">
        <v>1.06</v>
      </c>
      <c r="L434" s="196">
        <v>0.85</v>
      </c>
      <c r="M434" s="196">
        <f t="shared" si="53"/>
        <v>10.4</v>
      </c>
      <c r="N434" s="196">
        <f t="shared" si="54"/>
        <v>10.4</v>
      </c>
      <c r="O434" s="37"/>
      <c r="P434" s="71">
        <v>0.56999999999999995</v>
      </c>
      <c r="Q434" s="71">
        <v>1.06</v>
      </c>
      <c r="R434" s="71">
        <v>13.04</v>
      </c>
      <c r="S434" s="71">
        <v>13.04</v>
      </c>
      <c r="T434" s="162">
        <f t="shared" si="50"/>
        <v>-2.6399999999999988</v>
      </c>
      <c r="U434" s="71">
        <f t="shared" si="51"/>
        <v>3.6</v>
      </c>
      <c r="V434" s="71">
        <f t="shared" si="52"/>
        <v>6.8</v>
      </c>
    </row>
    <row r="435" spans="1:22" x14ac:dyDescent="0.25">
      <c r="A435" s="60" t="s">
        <v>3394</v>
      </c>
      <c r="B435" s="190" t="s">
        <v>866</v>
      </c>
      <c r="C435" s="191" t="s">
        <v>107</v>
      </c>
      <c r="D435" s="192">
        <v>70393</v>
      </c>
      <c r="E435" s="198" t="s">
        <v>366</v>
      </c>
      <c r="F435" s="194" t="s">
        <v>102</v>
      </c>
      <c r="G435" s="195">
        <v>8</v>
      </c>
      <c r="H435" s="196">
        <v>8</v>
      </c>
      <c r="I435" s="197">
        <v>0.45</v>
      </c>
      <c r="J435" s="196">
        <v>0.36</v>
      </c>
      <c r="K435" s="197">
        <v>0.75</v>
      </c>
      <c r="L435" s="196">
        <v>0.6</v>
      </c>
      <c r="M435" s="196">
        <f t="shared" si="53"/>
        <v>7.68</v>
      </c>
      <c r="N435" s="196">
        <f t="shared" si="54"/>
        <v>7.68</v>
      </c>
      <c r="O435" s="37"/>
      <c r="P435" s="71">
        <v>0.45</v>
      </c>
      <c r="Q435" s="71">
        <v>0.75</v>
      </c>
      <c r="R435" s="71">
        <v>9.6</v>
      </c>
      <c r="S435" s="71">
        <v>9.6</v>
      </c>
      <c r="T435" s="162">
        <f t="shared" si="50"/>
        <v>-1.92</v>
      </c>
      <c r="U435" s="71">
        <f t="shared" si="51"/>
        <v>2.88</v>
      </c>
      <c r="V435" s="71">
        <f t="shared" si="52"/>
        <v>4.8</v>
      </c>
    </row>
    <row r="436" spans="1:22" ht="24" x14ac:dyDescent="0.3">
      <c r="A436" s="60" t="s">
        <v>3395</v>
      </c>
      <c r="B436" s="190" t="s">
        <v>867</v>
      </c>
      <c r="C436" s="191" t="s">
        <v>107</v>
      </c>
      <c r="D436" s="192">
        <v>91041</v>
      </c>
      <c r="E436" s="198" t="s">
        <v>868</v>
      </c>
      <c r="F436" s="194" t="s">
        <v>102</v>
      </c>
      <c r="G436" s="195">
        <v>2</v>
      </c>
      <c r="H436" s="196">
        <v>2</v>
      </c>
      <c r="I436" s="197">
        <v>25.75</v>
      </c>
      <c r="J436" s="196">
        <v>20.76</v>
      </c>
      <c r="K436" s="197">
        <v>10.46</v>
      </c>
      <c r="L436" s="196">
        <v>8.43</v>
      </c>
      <c r="M436" s="196">
        <f t="shared" si="53"/>
        <v>58.38</v>
      </c>
      <c r="N436" s="196">
        <f t="shared" si="54"/>
        <v>58.38</v>
      </c>
      <c r="O436" s="45"/>
      <c r="P436" s="71">
        <v>25.75</v>
      </c>
      <c r="Q436" s="71">
        <v>10.46</v>
      </c>
      <c r="R436" s="71">
        <v>72.42</v>
      </c>
      <c r="S436" s="71">
        <v>72.42</v>
      </c>
      <c r="T436" s="162">
        <f t="shared" si="50"/>
        <v>-14.04</v>
      </c>
      <c r="U436" s="71">
        <f t="shared" si="51"/>
        <v>41.52</v>
      </c>
      <c r="V436" s="71">
        <f t="shared" si="52"/>
        <v>16.86</v>
      </c>
    </row>
    <row r="437" spans="1:22" ht="36" x14ac:dyDescent="0.3">
      <c r="A437" s="60" t="s">
        <v>3396</v>
      </c>
      <c r="B437" s="190" t="s">
        <v>869</v>
      </c>
      <c r="C437" s="191" t="s">
        <v>107</v>
      </c>
      <c r="D437" s="192">
        <v>91045</v>
      </c>
      <c r="E437" s="198" t="s">
        <v>870</v>
      </c>
      <c r="F437" s="194" t="s">
        <v>102</v>
      </c>
      <c r="G437" s="195">
        <v>1</v>
      </c>
      <c r="H437" s="196">
        <v>1</v>
      </c>
      <c r="I437" s="197">
        <v>7.99</v>
      </c>
      <c r="J437" s="196">
        <v>6.44</v>
      </c>
      <c r="K437" s="197">
        <v>9.6999999999999993</v>
      </c>
      <c r="L437" s="196">
        <v>7.82</v>
      </c>
      <c r="M437" s="196">
        <f t="shared" si="53"/>
        <v>14.26</v>
      </c>
      <c r="N437" s="196">
        <f t="shared" si="54"/>
        <v>14.26</v>
      </c>
      <c r="O437" s="46"/>
      <c r="P437" s="71">
        <v>7.99</v>
      </c>
      <c r="Q437" s="71">
        <v>9.6999999999999993</v>
      </c>
      <c r="R437" s="71">
        <v>17.690000000000001</v>
      </c>
      <c r="S437" s="71">
        <v>17.690000000000001</v>
      </c>
      <c r="T437" s="162">
        <f t="shared" si="50"/>
        <v>-3.4300000000000015</v>
      </c>
      <c r="U437" s="71">
        <f t="shared" si="51"/>
        <v>6.44</v>
      </c>
      <c r="V437" s="71">
        <f t="shared" si="52"/>
        <v>7.82</v>
      </c>
    </row>
    <row r="438" spans="1:22" x14ac:dyDescent="0.25">
      <c r="A438" s="60" t="s">
        <v>3397</v>
      </c>
      <c r="B438" s="190" t="s">
        <v>871</v>
      </c>
      <c r="C438" s="191" t="s">
        <v>127</v>
      </c>
      <c r="D438" s="199" t="s">
        <v>872</v>
      </c>
      <c r="E438" s="198" t="s">
        <v>873</v>
      </c>
      <c r="F438" s="194" t="s">
        <v>102</v>
      </c>
      <c r="G438" s="195">
        <v>1</v>
      </c>
      <c r="H438" s="196">
        <v>1</v>
      </c>
      <c r="I438" s="197">
        <v>0</v>
      </c>
      <c r="J438" s="196">
        <v>0</v>
      </c>
      <c r="K438" s="197">
        <v>1447.52</v>
      </c>
      <c r="L438" s="196">
        <v>1167.42</v>
      </c>
      <c r="M438" s="196">
        <f t="shared" si="53"/>
        <v>1167.42</v>
      </c>
      <c r="N438" s="196">
        <f t="shared" si="54"/>
        <v>1167.42</v>
      </c>
      <c r="O438" s="37"/>
      <c r="P438" s="71">
        <v>0</v>
      </c>
      <c r="Q438" s="71">
        <v>1447.52</v>
      </c>
      <c r="R438" s="71">
        <v>1447.52</v>
      </c>
      <c r="S438" s="71">
        <v>1447.52</v>
      </c>
      <c r="T438" s="162">
        <f t="shared" si="50"/>
        <v>-280.09999999999991</v>
      </c>
      <c r="U438" s="71">
        <f t="shared" si="51"/>
        <v>0</v>
      </c>
      <c r="V438" s="71">
        <f t="shared" si="52"/>
        <v>1167.42</v>
      </c>
    </row>
    <row r="439" spans="1:22" x14ac:dyDescent="0.25">
      <c r="A439" s="60" t="s">
        <v>3398</v>
      </c>
      <c r="B439" s="184" t="s">
        <v>874</v>
      </c>
      <c r="C439" s="187"/>
      <c r="D439" s="187"/>
      <c r="E439" s="186" t="s">
        <v>875</v>
      </c>
      <c r="F439" s="187"/>
      <c r="G439" s="188"/>
      <c r="H439" s="188"/>
      <c r="I439" s="177"/>
      <c r="J439" s="188"/>
      <c r="K439" s="177"/>
      <c r="L439" s="188"/>
      <c r="M439" s="189">
        <f>SUM(M440:M444)</f>
        <v>2430.3399999999997</v>
      </c>
      <c r="N439" s="189">
        <f>SUM(N440:N444)</f>
        <v>2430.3399999999997</v>
      </c>
      <c r="O439" s="37"/>
      <c r="P439" s="69"/>
      <c r="Q439" s="69"/>
      <c r="R439" s="70">
        <v>3014.16</v>
      </c>
      <c r="S439" s="70">
        <v>3014.16</v>
      </c>
      <c r="T439" s="162">
        <f t="shared" si="50"/>
        <v>-583.82000000000016</v>
      </c>
      <c r="U439" s="71">
        <f t="shared" si="51"/>
        <v>0</v>
      </c>
      <c r="V439" s="71">
        <f t="shared" si="52"/>
        <v>0</v>
      </c>
    </row>
    <row r="440" spans="1:22" x14ac:dyDescent="0.25">
      <c r="A440" s="60" t="s">
        <v>3399</v>
      </c>
      <c r="B440" s="190" t="s">
        <v>876</v>
      </c>
      <c r="C440" s="191" t="s">
        <v>107</v>
      </c>
      <c r="D440" s="192">
        <v>85006</v>
      </c>
      <c r="E440" s="198" t="s">
        <v>877</v>
      </c>
      <c r="F440" s="194" t="s">
        <v>102</v>
      </c>
      <c r="G440" s="195">
        <v>8</v>
      </c>
      <c r="H440" s="196">
        <v>8</v>
      </c>
      <c r="I440" s="197">
        <v>204.73</v>
      </c>
      <c r="J440" s="196">
        <v>165.11</v>
      </c>
      <c r="K440" s="197">
        <v>16.04</v>
      </c>
      <c r="L440" s="196">
        <v>12.93</v>
      </c>
      <c r="M440" s="196">
        <f>TRUNC(((J440*G440)+(L440*G440)),2)</f>
        <v>1424.32</v>
      </c>
      <c r="N440" s="196">
        <f>TRUNC(((J440*H440)+(L440*H440)),2)</f>
        <v>1424.32</v>
      </c>
      <c r="O440" s="37"/>
      <c r="P440" s="71">
        <v>204.73</v>
      </c>
      <c r="Q440" s="71">
        <v>16.04</v>
      </c>
      <c r="R440" s="71">
        <v>1766.16</v>
      </c>
      <c r="S440" s="71">
        <v>1766.16</v>
      </c>
      <c r="T440" s="162">
        <f t="shared" si="50"/>
        <v>-341.84000000000015</v>
      </c>
      <c r="U440" s="71">
        <f t="shared" si="51"/>
        <v>1320.88</v>
      </c>
      <c r="V440" s="71">
        <f t="shared" si="52"/>
        <v>103.44</v>
      </c>
    </row>
    <row r="441" spans="1:22" ht="24" x14ac:dyDescent="0.3">
      <c r="A441" s="60" t="s">
        <v>3400</v>
      </c>
      <c r="B441" s="190" t="s">
        <v>878</v>
      </c>
      <c r="C441" s="191" t="s">
        <v>131</v>
      </c>
      <c r="D441" s="192">
        <v>97599</v>
      </c>
      <c r="E441" s="198" t="s">
        <v>879</v>
      </c>
      <c r="F441" s="194" t="s">
        <v>102</v>
      </c>
      <c r="G441" s="195">
        <v>22</v>
      </c>
      <c r="H441" s="196">
        <v>22</v>
      </c>
      <c r="I441" s="197">
        <v>19.12</v>
      </c>
      <c r="J441" s="196">
        <v>15.42</v>
      </c>
      <c r="K441" s="197">
        <v>5.24</v>
      </c>
      <c r="L441" s="196">
        <v>4.22</v>
      </c>
      <c r="M441" s="196">
        <f>TRUNC(((J441*G441)+(L441*G441)),2)</f>
        <v>432.08</v>
      </c>
      <c r="N441" s="196">
        <f>TRUNC(((J441*H441)+(L441*H441)),2)</f>
        <v>432.08</v>
      </c>
      <c r="O441" s="45"/>
      <c r="P441" s="71">
        <v>19.12</v>
      </c>
      <c r="Q441" s="71">
        <v>5.24</v>
      </c>
      <c r="R441" s="71">
        <v>535.91999999999996</v>
      </c>
      <c r="S441" s="71">
        <v>535.91999999999996</v>
      </c>
      <c r="T441" s="162">
        <f t="shared" si="50"/>
        <v>-103.83999999999997</v>
      </c>
      <c r="U441" s="71">
        <f t="shared" si="51"/>
        <v>339.24</v>
      </c>
      <c r="V441" s="71">
        <f t="shared" si="52"/>
        <v>92.84</v>
      </c>
    </row>
    <row r="442" spans="1:22" x14ac:dyDescent="0.25">
      <c r="A442" s="60" t="s">
        <v>3401</v>
      </c>
      <c r="B442" s="190" t="s">
        <v>880</v>
      </c>
      <c r="C442" s="191" t="s">
        <v>127</v>
      </c>
      <c r="D442" s="199" t="s">
        <v>881</v>
      </c>
      <c r="E442" s="198" t="s">
        <v>882</v>
      </c>
      <c r="F442" s="194" t="s">
        <v>102</v>
      </c>
      <c r="G442" s="195">
        <v>8</v>
      </c>
      <c r="H442" s="196">
        <v>8</v>
      </c>
      <c r="I442" s="197">
        <v>30.55</v>
      </c>
      <c r="J442" s="196">
        <v>24.63</v>
      </c>
      <c r="K442" s="197">
        <v>1.2</v>
      </c>
      <c r="L442" s="196">
        <v>0.96</v>
      </c>
      <c r="M442" s="196">
        <f>TRUNC(((J442*G442)+(L442*G442)),2)</f>
        <v>204.72</v>
      </c>
      <c r="N442" s="196">
        <f>TRUNC(((J442*H442)+(L442*H442)),2)</f>
        <v>204.72</v>
      </c>
      <c r="O442" s="37"/>
      <c r="P442" s="71">
        <v>30.55</v>
      </c>
      <c r="Q442" s="71">
        <v>1.2</v>
      </c>
      <c r="R442" s="71">
        <v>254</v>
      </c>
      <c r="S442" s="71">
        <v>254</v>
      </c>
      <c r="T442" s="162">
        <f t="shared" si="50"/>
        <v>-49.28</v>
      </c>
      <c r="U442" s="71">
        <f t="shared" si="51"/>
        <v>197.04</v>
      </c>
      <c r="V442" s="71">
        <f t="shared" si="52"/>
        <v>7.68</v>
      </c>
    </row>
    <row r="443" spans="1:22" x14ac:dyDescent="0.25">
      <c r="A443" s="60" t="s">
        <v>3402</v>
      </c>
      <c r="B443" s="190" t="s">
        <v>883</v>
      </c>
      <c r="C443" s="191" t="s">
        <v>127</v>
      </c>
      <c r="D443" s="199" t="s">
        <v>884</v>
      </c>
      <c r="E443" s="198" t="s">
        <v>885</v>
      </c>
      <c r="F443" s="194" t="s">
        <v>102</v>
      </c>
      <c r="G443" s="195">
        <v>12</v>
      </c>
      <c r="H443" s="196">
        <v>12</v>
      </c>
      <c r="I443" s="197">
        <v>30.55</v>
      </c>
      <c r="J443" s="196">
        <v>24.63</v>
      </c>
      <c r="K443" s="197">
        <v>1.2</v>
      </c>
      <c r="L443" s="196">
        <v>0.96</v>
      </c>
      <c r="M443" s="196">
        <f>TRUNC(((J443*G443)+(L443*G443)),2)</f>
        <v>307.08</v>
      </c>
      <c r="N443" s="196">
        <f>TRUNC(((J443*H443)+(L443*H443)),2)</f>
        <v>307.08</v>
      </c>
      <c r="O443" s="37"/>
      <c r="P443" s="71">
        <v>30.55</v>
      </c>
      <c r="Q443" s="71">
        <v>1.2</v>
      </c>
      <c r="R443" s="71">
        <v>381</v>
      </c>
      <c r="S443" s="71">
        <v>381</v>
      </c>
      <c r="T443" s="162">
        <f t="shared" si="50"/>
        <v>-73.920000000000016</v>
      </c>
      <c r="U443" s="71">
        <f t="shared" si="51"/>
        <v>295.56</v>
      </c>
      <c r="V443" s="71">
        <f t="shared" si="52"/>
        <v>11.52</v>
      </c>
    </row>
    <row r="444" spans="1:22" ht="24" x14ac:dyDescent="0.3">
      <c r="A444" s="60" t="s">
        <v>3403</v>
      </c>
      <c r="B444" s="190" t="s">
        <v>886</v>
      </c>
      <c r="C444" s="191" t="s">
        <v>127</v>
      </c>
      <c r="D444" s="199" t="s">
        <v>887</v>
      </c>
      <c r="E444" s="193" t="s">
        <v>2934</v>
      </c>
      <c r="F444" s="194" t="s">
        <v>102</v>
      </c>
      <c r="G444" s="195">
        <v>2</v>
      </c>
      <c r="H444" s="196">
        <v>2</v>
      </c>
      <c r="I444" s="197">
        <v>37.340000000000003</v>
      </c>
      <c r="J444" s="196">
        <v>30.11</v>
      </c>
      <c r="K444" s="197">
        <v>1.2</v>
      </c>
      <c r="L444" s="196">
        <v>0.96</v>
      </c>
      <c r="M444" s="196">
        <f>TRUNC(((J444*G444)+(L444*G444)),2)</f>
        <v>62.14</v>
      </c>
      <c r="N444" s="196">
        <f>TRUNC(((J444*H444)+(L444*H444)),2)</f>
        <v>62.14</v>
      </c>
      <c r="O444" s="45"/>
      <c r="P444" s="71">
        <v>37.340000000000003</v>
      </c>
      <c r="Q444" s="71">
        <v>1.2</v>
      </c>
      <c r="R444" s="71">
        <v>77.08</v>
      </c>
      <c r="S444" s="71">
        <v>77.08</v>
      </c>
      <c r="T444" s="162">
        <f t="shared" si="50"/>
        <v>-14.939999999999998</v>
      </c>
      <c r="U444" s="71">
        <f t="shared" si="51"/>
        <v>60.22</v>
      </c>
      <c r="V444" s="71">
        <f t="shared" si="52"/>
        <v>1.92</v>
      </c>
    </row>
    <row r="445" spans="1:22" x14ac:dyDescent="0.25">
      <c r="A445" s="60" t="s">
        <v>3404</v>
      </c>
      <c r="B445" s="178" t="s">
        <v>888</v>
      </c>
      <c r="C445" s="181"/>
      <c r="D445" s="181"/>
      <c r="E445" s="180" t="s">
        <v>38</v>
      </c>
      <c r="F445" s="181"/>
      <c r="G445" s="182"/>
      <c r="H445" s="182"/>
      <c r="I445" s="177"/>
      <c r="J445" s="182"/>
      <c r="K445" s="177"/>
      <c r="L445" s="182"/>
      <c r="M445" s="183">
        <f>M446+M448+M450</f>
        <v>4473.68</v>
      </c>
      <c r="N445" s="183">
        <f>N446+N448+N450</f>
        <v>4473.68</v>
      </c>
      <c r="O445" s="37"/>
      <c r="P445" s="67"/>
      <c r="Q445" s="67"/>
      <c r="R445" s="68">
        <v>5550.58</v>
      </c>
      <c r="S445" s="68">
        <v>5550.58</v>
      </c>
      <c r="T445" s="162">
        <f t="shared" si="50"/>
        <v>-1076.8999999999996</v>
      </c>
      <c r="U445" s="71">
        <f t="shared" si="51"/>
        <v>0</v>
      </c>
      <c r="V445" s="71">
        <f t="shared" si="52"/>
        <v>0</v>
      </c>
    </row>
    <row r="446" spans="1:22" x14ac:dyDescent="0.25">
      <c r="A446" s="60" t="s">
        <v>3405</v>
      </c>
      <c r="B446" s="184" t="s">
        <v>889</v>
      </c>
      <c r="C446" s="187"/>
      <c r="D446" s="187"/>
      <c r="E446" s="186" t="s">
        <v>294</v>
      </c>
      <c r="F446" s="187"/>
      <c r="G446" s="188"/>
      <c r="H446" s="188"/>
      <c r="I446" s="177"/>
      <c r="J446" s="188"/>
      <c r="K446" s="177"/>
      <c r="L446" s="188"/>
      <c r="M446" s="189">
        <f>M447</f>
        <v>2260.77</v>
      </c>
      <c r="N446" s="189">
        <f>N447</f>
        <v>2260.77</v>
      </c>
      <c r="O446" s="37"/>
      <c r="P446" s="69"/>
      <c r="Q446" s="69"/>
      <c r="R446" s="70">
        <v>2805.75</v>
      </c>
      <c r="S446" s="70">
        <v>2805.75</v>
      </c>
      <c r="T446" s="162">
        <f t="shared" si="50"/>
        <v>-544.98</v>
      </c>
      <c r="U446" s="71">
        <f t="shared" si="51"/>
        <v>0</v>
      </c>
      <c r="V446" s="71">
        <f t="shared" si="52"/>
        <v>0</v>
      </c>
    </row>
    <row r="447" spans="1:22" x14ac:dyDescent="0.25">
      <c r="A447" s="60" t="s">
        <v>3406</v>
      </c>
      <c r="B447" s="190" t="s">
        <v>890</v>
      </c>
      <c r="C447" s="191" t="s">
        <v>107</v>
      </c>
      <c r="D447" s="192">
        <v>121101</v>
      </c>
      <c r="E447" s="198" t="s">
        <v>891</v>
      </c>
      <c r="F447" s="194" t="s">
        <v>108</v>
      </c>
      <c r="G447" s="195">
        <v>149.72</v>
      </c>
      <c r="H447" s="196">
        <v>149.72</v>
      </c>
      <c r="I447" s="197">
        <v>16.09</v>
      </c>
      <c r="J447" s="196">
        <v>12.97</v>
      </c>
      <c r="K447" s="197">
        <v>2.65</v>
      </c>
      <c r="L447" s="196">
        <v>2.13</v>
      </c>
      <c r="M447" s="196">
        <f>TRUNC(((J447*G447)+(L447*G447)),2)</f>
        <v>2260.77</v>
      </c>
      <c r="N447" s="196">
        <f>TRUNC(((J447*H447)+(L447*H447)),2)</f>
        <v>2260.77</v>
      </c>
      <c r="O447" s="37"/>
      <c r="P447" s="71">
        <v>16.09</v>
      </c>
      <c r="Q447" s="71">
        <v>2.65</v>
      </c>
      <c r="R447" s="71">
        <v>2805.75</v>
      </c>
      <c r="S447" s="71">
        <v>2805.75</v>
      </c>
      <c r="T447" s="162">
        <f t="shared" si="50"/>
        <v>-544.98</v>
      </c>
      <c r="U447" s="71">
        <f t="shared" si="51"/>
        <v>1941.86</v>
      </c>
      <c r="V447" s="71">
        <f t="shared" si="52"/>
        <v>318.89999999999998</v>
      </c>
    </row>
    <row r="448" spans="1:22" x14ac:dyDescent="0.25">
      <c r="A448" s="60" t="s">
        <v>3407</v>
      </c>
      <c r="B448" s="184" t="s">
        <v>892</v>
      </c>
      <c r="C448" s="187"/>
      <c r="D448" s="187"/>
      <c r="E448" s="186" t="s">
        <v>196</v>
      </c>
      <c r="F448" s="187"/>
      <c r="G448" s="188"/>
      <c r="H448" s="188"/>
      <c r="I448" s="177"/>
      <c r="J448" s="188"/>
      <c r="K448" s="177"/>
      <c r="L448" s="188"/>
      <c r="M448" s="189">
        <f>M449</f>
        <v>963.17</v>
      </c>
      <c r="N448" s="189">
        <f>N449</f>
        <v>963.17</v>
      </c>
      <c r="O448" s="37"/>
      <c r="P448" s="69"/>
      <c r="Q448" s="69"/>
      <c r="R448" s="70">
        <v>1194.69</v>
      </c>
      <c r="S448" s="70">
        <v>1194.69</v>
      </c>
      <c r="T448" s="162">
        <f t="shared" si="50"/>
        <v>-231.5200000000001</v>
      </c>
      <c r="U448" s="71">
        <f t="shared" si="51"/>
        <v>0</v>
      </c>
      <c r="V448" s="71">
        <f t="shared" si="52"/>
        <v>0</v>
      </c>
    </row>
    <row r="449" spans="1:22" x14ac:dyDescent="0.25">
      <c r="A449" s="60" t="s">
        <v>3408</v>
      </c>
      <c r="B449" s="190" t="s">
        <v>893</v>
      </c>
      <c r="C449" s="191" t="s">
        <v>107</v>
      </c>
      <c r="D449" s="192">
        <v>120902</v>
      </c>
      <c r="E449" s="198" t="s">
        <v>894</v>
      </c>
      <c r="F449" s="194" t="s">
        <v>108</v>
      </c>
      <c r="G449" s="195">
        <v>34.35</v>
      </c>
      <c r="H449" s="196">
        <v>34.35</v>
      </c>
      <c r="I449" s="197">
        <v>12.97</v>
      </c>
      <c r="J449" s="196">
        <v>10.46</v>
      </c>
      <c r="K449" s="197">
        <v>21.81</v>
      </c>
      <c r="L449" s="196">
        <v>17.579999999999998</v>
      </c>
      <c r="M449" s="196">
        <f>TRUNC(((J449*G449)+(L449*G449)),2)</f>
        <v>963.17</v>
      </c>
      <c r="N449" s="196">
        <f>TRUNC(((J449*H449)+(L449*H449)),2)</f>
        <v>963.17</v>
      </c>
      <c r="O449" s="37"/>
      <c r="P449" s="71">
        <v>12.97</v>
      </c>
      <c r="Q449" s="71">
        <v>21.81</v>
      </c>
      <c r="R449" s="71">
        <v>1194.69</v>
      </c>
      <c r="S449" s="71">
        <v>1194.69</v>
      </c>
      <c r="T449" s="162">
        <f t="shared" si="50"/>
        <v>-231.5200000000001</v>
      </c>
      <c r="U449" s="71">
        <f t="shared" si="51"/>
        <v>359.3</v>
      </c>
      <c r="V449" s="71">
        <f t="shared" si="52"/>
        <v>603.87</v>
      </c>
    </row>
    <row r="450" spans="1:22" x14ac:dyDescent="0.25">
      <c r="A450" s="60" t="s">
        <v>3409</v>
      </c>
      <c r="B450" s="184" t="s">
        <v>895</v>
      </c>
      <c r="C450" s="187"/>
      <c r="D450" s="187"/>
      <c r="E450" s="186" t="s">
        <v>205</v>
      </c>
      <c r="F450" s="187"/>
      <c r="G450" s="188"/>
      <c r="H450" s="188"/>
      <c r="I450" s="177"/>
      <c r="J450" s="188"/>
      <c r="K450" s="177"/>
      <c r="L450" s="188"/>
      <c r="M450" s="189">
        <f>M451</f>
        <v>1249.74</v>
      </c>
      <c r="N450" s="189">
        <f>N451</f>
        <v>1249.74</v>
      </c>
      <c r="O450" s="37"/>
      <c r="P450" s="69"/>
      <c r="Q450" s="69"/>
      <c r="R450" s="70">
        <v>1550.14</v>
      </c>
      <c r="S450" s="70">
        <v>1550.14</v>
      </c>
      <c r="T450" s="162">
        <f t="shared" si="50"/>
        <v>-300.40000000000009</v>
      </c>
      <c r="U450" s="71">
        <f t="shared" si="51"/>
        <v>0</v>
      </c>
      <c r="V450" s="71">
        <f t="shared" si="52"/>
        <v>0</v>
      </c>
    </row>
    <row r="451" spans="1:22" x14ac:dyDescent="0.25">
      <c r="A451" s="60" t="s">
        <v>3410</v>
      </c>
      <c r="B451" s="205" t="s">
        <v>5088</v>
      </c>
      <c r="C451" s="191" t="s">
        <v>107</v>
      </c>
      <c r="D451" s="192">
        <v>120902</v>
      </c>
      <c r="E451" s="193" t="s">
        <v>894</v>
      </c>
      <c r="F451" s="206" t="s">
        <v>108</v>
      </c>
      <c r="G451" s="195">
        <v>44.57</v>
      </c>
      <c r="H451" s="209">
        <v>44.57</v>
      </c>
      <c r="I451" s="208">
        <v>12.97</v>
      </c>
      <c r="J451" s="196">
        <v>10.46</v>
      </c>
      <c r="K451" s="177">
        <v>21.81</v>
      </c>
      <c r="L451" s="196">
        <v>17.579999999999998</v>
      </c>
      <c r="M451" s="196">
        <f>TRUNC(((J451*G451)+(L451*G451)),2)</f>
        <v>1249.74</v>
      </c>
      <c r="N451" s="196">
        <f>TRUNC(((J451*H451)+(L451*H451)),2)</f>
        <v>1249.74</v>
      </c>
      <c r="O451" s="37"/>
      <c r="P451" s="83">
        <v>12.97</v>
      </c>
      <c r="Q451" s="82">
        <v>21.81</v>
      </c>
      <c r="R451" s="82">
        <v>1550.14</v>
      </c>
      <c r="S451" s="71">
        <v>1550.14</v>
      </c>
      <c r="T451" s="162">
        <f t="shared" si="50"/>
        <v>-300.40000000000009</v>
      </c>
      <c r="U451" s="71">
        <f t="shared" si="51"/>
        <v>466.2</v>
      </c>
      <c r="V451" s="71">
        <f t="shared" si="52"/>
        <v>783.54</v>
      </c>
    </row>
    <row r="452" spans="1:22" x14ac:dyDescent="0.25">
      <c r="A452" s="60" t="s">
        <v>3411</v>
      </c>
      <c r="B452" s="178" t="s">
        <v>896</v>
      </c>
      <c r="C452" s="181"/>
      <c r="D452" s="181"/>
      <c r="E452" s="180" t="s">
        <v>42</v>
      </c>
      <c r="F452" s="181"/>
      <c r="G452" s="182"/>
      <c r="H452" s="182"/>
      <c r="I452" s="177"/>
      <c r="J452" s="182"/>
      <c r="K452" s="177"/>
      <c r="L452" s="182"/>
      <c r="M452" s="183">
        <f>M453</f>
        <v>12545.05</v>
      </c>
      <c r="N452" s="183">
        <f>N453</f>
        <v>12545.05</v>
      </c>
      <c r="O452" s="37"/>
      <c r="P452" s="67"/>
      <c r="Q452" s="67"/>
      <c r="R452" s="68">
        <v>15556.06</v>
      </c>
      <c r="S452" s="68">
        <v>15556.06</v>
      </c>
      <c r="T452" s="162">
        <f t="shared" si="50"/>
        <v>-3011.01</v>
      </c>
      <c r="U452" s="71">
        <f t="shared" si="51"/>
        <v>0</v>
      </c>
      <c r="V452" s="71">
        <f t="shared" si="52"/>
        <v>0</v>
      </c>
    </row>
    <row r="453" spans="1:22" x14ac:dyDescent="0.25">
      <c r="A453" s="60" t="s">
        <v>3412</v>
      </c>
      <c r="B453" s="184" t="s">
        <v>897</v>
      </c>
      <c r="C453" s="187"/>
      <c r="D453" s="187"/>
      <c r="E453" s="186" t="s">
        <v>898</v>
      </c>
      <c r="F453" s="187"/>
      <c r="G453" s="188"/>
      <c r="H453" s="188"/>
      <c r="I453" s="177"/>
      <c r="J453" s="188"/>
      <c r="K453" s="177"/>
      <c r="L453" s="188"/>
      <c r="M453" s="189">
        <f>M454</f>
        <v>12545.05</v>
      </c>
      <c r="N453" s="189">
        <f>N454</f>
        <v>12545.05</v>
      </c>
      <c r="O453" s="37"/>
      <c r="P453" s="69"/>
      <c r="Q453" s="69"/>
      <c r="R453" s="70">
        <v>15556.06</v>
      </c>
      <c r="S453" s="70">
        <v>15556.06</v>
      </c>
      <c r="T453" s="162">
        <f t="shared" si="50"/>
        <v>-3011.01</v>
      </c>
      <c r="U453" s="71">
        <f t="shared" si="51"/>
        <v>0</v>
      </c>
      <c r="V453" s="71">
        <f t="shared" si="52"/>
        <v>0</v>
      </c>
    </row>
    <row r="454" spans="1:22" x14ac:dyDescent="0.25">
      <c r="A454" s="60" t="s">
        <v>3413</v>
      </c>
      <c r="B454" s="190" t="s">
        <v>899</v>
      </c>
      <c r="C454" s="191" t="s">
        <v>107</v>
      </c>
      <c r="D454" s="192">
        <v>160601</v>
      </c>
      <c r="E454" s="198" t="s">
        <v>900</v>
      </c>
      <c r="F454" s="194" t="s">
        <v>143</v>
      </c>
      <c r="G454" s="195">
        <v>244.4</v>
      </c>
      <c r="H454" s="196">
        <v>244.4</v>
      </c>
      <c r="I454" s="197">
        <v>29.45</v>
      </c>
      <c r="J454" s="196">
        <v>23.75</v>
      </c>
      <c r="K454" s="197">
        <v>34.200000000000003</v>
      </c>
      <c r="L454" s="196">
        <v>27.58</v>
      </c>
      <c r="M454" s="196">
        <f>TRUNC(((J454*G454)+(L454*G454)),2)</f>
        <v>12545.05</v>
      </c>
      <c r="N454" s="196">
        <f>TRUNC(((J454*H454)+(L454*H454)),2)</f>
        <v>12545.05</v>
      </c>
      <c r="O454" s="37"/>
      <c r="P454" s="71">
        <v>29.45</v>
      </c>
      <c r="Q454" s="71">
        <v>34.200000000000003</v>
      </c>
      <c r="R454" s="71">
        <v>15556.06</v>
      </c>
      <c r="S454" s="71">
        <v>15556.06</v>
      </c>
      <c r="T454" s="162">
        <f t="shared" si="50"/>
        <v>-3011.01</v>
      </c>
      <c r="U454" s="71">
        <f t="shared" si="51"/>
        <v>5804.5</v>
      </c>
      <c r="V454" s="71">
        <f t="shared" si="52"/>
        <v>6740.55</v>
      </c>
    </row>
    <row r="455" spans="1:22" x14ac:dyDescent="0.25">
      <c r="A455" s="60" t="s">
        <v>3414</v>
      </c>
      <c r="B455" s="178" t="s">
        <v>901</v>
      </c>
      <c r="C455" s="181"/>
      <c r="D455" s="181"/>
      <c r="E455" s="180" t="s">
        <v>44</v>
      </c>
      <c r="F455" s="181"/>
      <c r="G455" s="182"/>
      <c r="H455" s="182"/>
      <c r="I455" s="177"/>
      <c r="J455" s="182"/>
      <c r="K455" s="177"/>
      <c r="L455" s="182"/>
      <c r="M455" s="183">
        <f>SUM(M456:M461)</f>
        <v>74238.189999999988</v>
      </c>
      <c r="N455" s="183">
        <f>SUM(N456:N461)</f>
        <v>74238.189999999988</v>
      </c>
      <c r="O455" s="37"/>
      <c r="P455" s="67"/>
      <c r="Q455" s="67"/>
      <c r="R455" s="68">
        <v>92051.9</v>
      </c>
      <c r="S455" s="68">
        <v>92051.9</v>
      </c>
      <c r="T455" s="162">
        <f t="shared" si="50"/>
        <v>-17813.710000000006</v>
      </c>
      <c r="U455" s="71">
        <f t="shared" si="51"/>
        <v>0</v>
      </c>
      <c r="V455" s="71">
        <f t="shared" si="52"/>
        <v>0</v>
      </c>
    </row>
    <row r="456" spans="1:22" x14ac:dyDescent="0.25">
      <c r="A456" s="60" t="s">
        <v>3415</v>
      </c>
      <c r="B456" s="190" t="s">
        <v>902</v>
      </c>
      <c r="C456" s="191" t="s">
        <v>107</v>
      </c>
      <c r="D456" s="192">
        <v>180280</v>
      </c>
      <c r="E456" s="198" t="s">
        <v>903</v>
      </c>
      <c r="F456" s="194" t="s">
        <v>108</v>
      </c>
      <c r="G456" s="195">
        <v>14.28</v>
      </c>
      <c r="H456" s="196">
        <v>14.28</v>
      </c>
      <c r="I456" s="197">
        <v>412.73</v>
      </c>
      <c r="J456" s="196">
        <v>332.86</v>
      </c>
      <c r="K456" s="197">
        <v>46.24</v>
      </c>
      <c r="L456" s="196">
        <v>37.29</v>
      </c>
      <c r="M456" s="196">
        <f t="shared" ref="M456:M461" si="55">TRUNC(((J456*G456)+(L456*G456)),2)</f>
        <v>5285.74</v>
      </c>
      <c r="N456" s="196">
        <f t="shared" ref="N456:N461" si="56">TRUNC(((J456*H456)+(L456*H456)),2)</f>
        <v>5285.74</v>
      </c>
      <c r="O456" s="37"/>
      <c r="P456" s="71">
        <v>412.73</v>
      </c>
      <c r="Q456" s="71">
        <v>46.24</v>
      </c>
      <c r="R456" s="71">
        <v>6554.09</v>
      </c>
      <c r="S456" s="71">
        <v>6554.09</v>
      </c>
      <c r="T456" s="162">
        <f t="shared" si="50"/>
        <v>-1268.3500000000004</v>
      </c>
      <c r="U456" s="71">
        <f t="shared" si="51"/>
        <v>4753.24</v>
      </c>
      <c r="V456" s="71">
        <f t="shared" si="52"/>
        <v>532.5</v>
      </c>
    </row>
    <row r="457" spans="1:22" ht="24" x14ac:dyDescent="0.3">
      <c r="A457" s="60" t="s">
        <v>3416</v>
      </c>
      <c r="B457" s="190" t="s">
        <v>904</v>
      </c>
      <c r="C457" s="191" t="s">
        <v>107</v>
      </c>
      <c r="D457" s="192">
        <v>180323</v>
      </c>
      <c r="E457" s="193" t="s">
        <v>2935</v>
      </c>
      <c r="F457" s="194" t="s">
        <v>108</v>
      </c>
      <c r="G457" s="195">
        <v>73.31</v>
      </c>
      <c r="H457" s="196">
        <v>73.31</v>
      </c>
      <c r="I457" s="197">
        <v>550.46</v>
      </c>
      <c r="J457" s="196">
        <v>443.94</v>
      </c>
      <c r="K457" s="197">
        <v>69.09</v>
      </c>
      <c r="L457" s="196">
        <v>55.72</v>
      </c>
      <c r="M457" s="196">
        <f t="shared" si="55"/>
        <v>36630.07</v>
      </c>
      <c r="N457" s="196">
        <f t="shared" si="56"/>
        <v>36630.07</v>
      </c>
      <c r="O457" s="45"/>
      <c r="P457" s="71">
        <v>550.46</v>
      </c>
      <c r="Q457" s="71">
        <v>69.09</v>
      </c>
      <c r="R457" s="71">
        <v>45419.21</v>
      </c>
      <c r="S457" s="71">
        <v>45419.21</v>
      </c>
      <c r="T457" s="162">
        <f t="shared" si="50"/>
        <v>-8789.14</v>
      </c>
      <c r="U457" s="71">
        <f t="shared" si="51"/>
        <v>32545.24</v>
      </c>
      <c r="V457" s="71">
        <f t="shared" si="52"/>
        <v>4084.83</v>
      </c>
    </row>
    <row r="458" spans="1:22" x14ac:dyDescent="0.25">
      <c r="A458" s="60" t="s">
        <v>3417</v>
      </c>
      <c r="B458" s="190" t="s">
        <v>905</v>
      </c>
      <c r="C458" s="191" t="s">
        <v>127</v>
      </c>
      <c r="D458" s="199" t="s">
        <v>906</v>
      </c>
      <c r="E458" s="198" t="s">
        <v>907</v>
      </c>
      <c r="F458" s="194" t="s">
        <v>143</v>
      </c>
      <c r="G458" s="195">
        <v>28</v>
      </c>
      <c r="H458" s="196">
        <v>28</v>
      </c>
      <c r="I458" s="197">
        <v>160.71</v>
      </c>
      <c r="J458" s="196">
        <v>129.61000000000001</v>
      </c>
      <c r="K458" s="197">
        <v>37.36</v>
      </c>
      <c r="L458" s="196">
        <v>30.13</v>
      </c>
      <c r="M458" s="196">
        <f t="shared" si="55"/>
        <v>4472.72</v>
      </c>
      <c r="N458" s="196">
        <f t="shared" si="56"/>
        <v>4472.72</v>
      </c>
      <c r="O458" s="37"/>
      <c r="P458" s="71">
        <v>160.71</v>
      </c>
      <c r="Q458" s="71">
        <v>37.36</v>
      </c>
      <c r="R458" s="71">
        <v>5545.96</v>
      </c>
      <c r="S458" s="71">
        <v>5545.96</v>
      </c>
      <c r="T458" s="162">
        <f t="shared" si="50"/>
        <v>-1073.2399999999998</v>
      </c>
      <c r="U458" s="71">
        <f t="shared" si="51"/>
        <v>3629.08</v>
      </c>
      <c r="V458" s="71">
        <f t="shared" si="52"/>
        <v>843.64</v>
      </c>
    </row>
    <row r="459" spans="1:22" x14ac:dyDescent="0.25">
      <c r="A459" s="60" t="s">
        <v>3418</v>
      </c>
      <c r="B459" s="190" t="s">
        <v>908</v>
      </c>
      <c r="C459" s="191" t="s">
        <v>127</v>
      </c>
      <c r="D459" s="199" t="s">
        <v>909</v>
      </c>
      <c r="E459" s="198" t="s">
        <v>910</v>
      </c>
      <c r="F459" s="194" t="s">
        <v>143</v>
      </c>
      <c r="G459" s="195">
        <v>55.2</v>
      </c>
      <c r="H459" s="196">
        <v>55.2</v>
      </c>
      <c r="I459" s="197">
        <v>363.2</v>
      </c>
      <c r="J459" s="196">
        <v>292.92</v>
      </c>
      <c r="K459" s="197">
        <v>41.1</v>
      </c>
      <c r="L459" s="196">
        <v>33.14</v>
      </c>
      <c r="M459" s="196">
        <f t="shared" si="55"/>
        <v>17998.509999999998</v>
      </c>
      <c r="N459" s="196">
        <f t="shared" si="56"/>
        <v>17998.509999999998</v>
      </c>
      <c r="O459" s="37"/>
      <c r="P459" s="71">
        <v>363.2</v>
      </c>
      <c r="Q459" s="71">
        <v>41.1</v>
      </c>
      <c r="R459" s="71">
        <v>22317.360000000001</v>
      </c>
      <c r="S459" s="71">
        <v>22317.360000000001</v>
      </c>
      <c r="T459" s="162">
        <f t="shared" si="50"/>
        <v>-4318.8500000000022</v>
      </c>
      <c r="U459" s="71">
        <f t="shared" si="51"/>
        <v>16169.18</v>
      </c>
      <c r="V459" s="71">
        <f t="shared" si="52"/>
        <v>1829.32</v>
      </c>
    </row>
    <row r="460" spans="1:22" x14ac:dyDescent="0.25">
      <c r="A460" s="60" t="s">
        <v>3419</v>
      </c>
      <c r="B460" s="190" t="s">
        <v>911</v>
      </c>
      <c r="C460" s="191" t="s">
        <v>127</v>
      </c>
      <c r="D460" s="199" t="s">
        <v>912</v>
      </c>
      <c r="E460" s="198" t="s">
        <v>913</v>
      </c>
      <c r="F460" s="194" t="s">
        <v>143</v>
      </c>
      <c r="G460" s="195">
        <v>31</v>
      </c>
      <c r="H460" s="196">
        <v>31</v>
      </c>
      <c r="I460" s="197">
        <v>332</v>
      </c>
      <c r="J460" s="196">
        <v>267.75</v>
      </c>
      <c r="K460" s="197">
        <v>41.1</v>
      </c>
      <c r="L460" s="196">
        <v>33.14</v>
      </c>
      <c r="M460" s="196">
        <f t="shared" si="55"/>
        <v>9327.59</v>
      </c>
      <c r="N460" s="196">
        <f t="shared" si="56"/>
        <v>9327.59</v>
      </c>
      <c r="O460" s="37"/>
      <c r="P460" s="71">
        <v>332</v>
      </c>
      <c r="Q460" s="71">
        <v>41.1</v>
      </c>
      <c r="R460" s="71">
        <v>11566.1</v>
      </c>
      <c r="S460" s="71">
        <v>11566.1</v>
      </c>
      <c r="T460" s="162">
        <f t="shared" si="50"/>
        <v>-2238.5100000000002</v>
      </c>
      <c r="U460" s="71">
        <f t="shared" si="51"/>
        <v>8300.25</v>
      </c>
      <c r="V460" s="71">
        <f t="shared" si="52"/>
        <v>1027.3399999999999</v>
      </c>
    </row>
    <row r="461" spans="1:22" x14ac:dyDescent="0.25">
      <c r="A461" s="60" t="s">
        <v>3420</v>
      </c>
      <c r="B461" s="190" t="s">
        <v>914</v>
      </c>
      <c r="C461" s="191" t="s">
        <v>127</v>
      </c>
      <c r="D461" s="199" t="s">
        <v>915</v>
      </c>
      <c r="E461" s="198" t="s">
        <v>916</v>
      </c>
      <c r="F461" s="194" t="s">
        <v>917</v>
      </c>
      <c r="G461" s="195">
        <v>1.5</v>
      </c>
      <c r="H461" s="196">
        <v>1.5</v>
      </c>
      <c r="I461" s="197">
        <v>363.7</v>
      </c>
      <c r="J461" s="196">
        <v>293.32</v>
      </c>
      <c r="K461" s="197">
        <v>69.09</v>
      </c>
      <c r="L461" s="196">
        <v>55.72</v>
      </c>
      <c r="M461" s="196">
        <f t="shared" si="55"/>
        <v>523.55999999999995</v>
      </c>
      <c r="N461" s="196">
        <f t="shared" si="56"/>
        <v>523.55999999999995</v>
      </c>
      <c r="O461" s="37"/>
      <c r="P461" s="71">
        <v>363.7</v>
      </c>
      <c r="Q461" s="71">
        <v>69.09</v>
      </c>
      <c r="R461" s="71">
        <v>649.17999999999995</v>
      </c>
      <c r="S461" s="71">
        <v>649.17999999999995</v>
      </c>
      <c r="T461" s="162">
        <f t="shared" ref="T461:T524" si="57">N461-S461</f>
        <v>-125.62</v>
      </c>
      <c r="U461" s="71">
        <f t="shared" si="51"/>
        <v>439.98</v>
      </c>
      <c r="V461" s="71">
        <f t="shared" si="52"/>
        <v>83.58</v>
      </c>
    </row>
    <row r="462" spans="1:22" x14ac:dyDescent="0.25">
      <c r="A462" s="60" t="s">
        <v>3421</v>
      </c>
      <c r="B462" s="178" t="s">
        <v>918</v>
      </c>
      <c r="C462" s="181"/>
      <c r="D462" s="181"/>
      <c r="E462" s="180" t="s">
        <v>48</v>
      </c>
      <c r="F462" s="181"/>
      <c r="G462" s="182"/>
      <c r="H462" s="182"/>
      <c r="I462" s="177"/>
      <c r="J462" s="182"/>
      <c r="K462" s="177"/>
      <c r="L462" s="182"/>
      <c r="M462" s="183">
        <f>M463+M466</f>
        <v>27581.600000000002</v>
      </c>
      <c r="N462" s="183">
        <f>N463+N466</f>
        <v>27581.600000000002</v>
      </c>
      <c r="O462" s="37"/>
      <c r="P462" s="67"/>
      <c r="Q462" s="67"/>
      <c r="R462" s="68">
        <v>34219.589999999997</v>
      </c>
      <c r="S462" s="68">
        <v>34219.589999999997</v>
      </c>
      <c r="T462" s="162">
        <f t="shared" si="57"/>
        <v>-6637.9899999999943</v>
      </c>
      <c r="U462" s="71">
        <f t="shared" si="51"/>
        <v>0</v>
      </c>
      <c r="V462" s="71">
        <f t="shared" si="52"/>
        <v>0</v>
      </c>
    </row>
    <row r="463" spans="1:22" x14ac:dyDescent="0.25">
      <c r="A463" s="60" t="s">
        <v>3422</v>
      </c>
      <c r="B463" s="184" t="s">
        <v>919</v>
      </c>
      <c r="C463" s="187"/>
      <c r="D463" s="187"/>
      <c r="E463" s="186" t="s">
        <v>920</v>
      </c>
      <c r="F463" s="187"/>
      <c r="G463" s="188"/>
      <c r="H463" s="188"/>
      <c r="I463" s="177"/>
      <c r="J463" s="188"/>
      <c r="K463" s="177"/>
      <c r="L463" s="188"/>
      <c r="M463" s="189">
        <f>SUM(M464:M465)</f>
        <v>24221.9</v>
      </c>
      <c r="N463" s="189">
        <f>SUM(N464:N465)</f>
        <v>24221.9</v>
      </c>
      <c r="O463" s="37"/>
      <c r="P463" s="69"/>
      <c r="Q463" s="69"/>
      <c r="R463" s="70">
        <v>30051.4</v>
      </c>
      <c r="S463" s="70">
        <v>30051.4</v>
      </c>
      <c r="T463" s="162">
        <f t="shared" si="57"/>
        <v>-5829.5</v>
      </c>
      <c r="U463" s="71">
        <f t="shared" si="51"/>
        <v>0</v>
      </c>
      <c r="V463" s="71">
        <f t="shared" si="52"/>
        <v>0</v>
      </c>
    </row>
    <row r="464" spans="1:22" x14ac:dyDescent="0.25">
      <c r="A464" s="60" t="s">
        <v>3423</v>
      </c>
      <c r="B464" s="190" t="s">
        <v>921</v>
      </c>
      <c r="C464" s="191" t="s">
        <v>107</v>
      </c>
      <c r="D464" s="192">
        <v>200150</v>
      </c>
      <c r="E464" s="198" t="s">
        <v>922</v>
      </c>
      <c r="F464" s="194" t="s">
        <v>108</v>
      </c>
      <c r="G464" s="195">
        <v>1310</v>
      </c>
      <c r="H464" s="196">
        <v>1310</v>
      </c>
      <c r="I464" s="197">
        <v>3.66</v>
      </c>
      <c r="J464" s="196">
        <v>2.95</v>
      </c>
      <c r="K464" s="197">
        <v>1.24</v>
      </c>
      <c r="L464" s="196">
        <v>1</v>
      </c>
      <c r="M464" s="196">
        <f>TRUNC(((J464*G464)+(L464*G464)),2)</f>
        <v>5174.5</v>
      </c>
      <c r="N464" s="196">
        <f>TRUNC(((J464*H464)+(L464*H464)),2)</f>
        <v>5174.5</v>
      </c>
      <c r="O464" s="37"/>
      <c r="P464" s="71">
        <v>3.66</v>
      </c>
      <c r="Q464" s="71">
        <v>1.24</v>
      </c>
      <c r="R464" s="71">
        <v>6419</v>
      </c>
      <c r="S464" s="71">
        <v>6419</v>
      </c>
      <c r="T464" s="162">
        <f t="shared" si="57"/>
        <v>-1244.5</v>
      </c>
      <c r="U464" s="71">
        <f t="shared" ref="U464:U527" si="58">TRUNC(J464*H464,2)</f>
        <v>3864.5</v>
      </c>
      <c r="V464" s="71">
        <f t="shared" ref="V464:V527" si="59">TRUNC(L464*H464,2)</f>
        <v>1310</v>
      </c>
    </row>
    <row r="465" spans="1:22" x14ac:dyDescent="0.25">
      <c r="A465" s="60" t="s">
        <v>3424</v>
      </c>
      <c r="B465" s="190" t="s">
        <v>923</v>
      </c>
      <c r="C465" s="191" t="s">
        <v>107</v>
      </c>
      <c r="D465" s="192">
        <v>200403</v>
      </c>
      <c r="E465" s="198" t="s">
        <v>924</v>
      </c>
      <c r="F465" s="194" t="s">
        <v>108</v>
      </c>
      <c r="G465" s="195">
        <v>1310</v>
      </c>
      <c r="H465" s="196">
        <v>1310</v>
      </c>
      <c r="I465" s="197">
        <v>2.91</v>
      </c>
      <c r="J465" s="196">
        <v>2.34</v>
      </c>
      <c r="K465" s="197">
        <v>15.13</v>
      </c>
      <c r="L465" s="196">
        <v>12.2</v>
      </c>
      <c r="M465" s="196">
        <f>TRUNC(((J465*G465)+(L465*G465)),2)</f>
        <v>19047.400000000001</v>
      </c>
      <c r="N465" s="196">
        <f>TRUNC(((J465*H465)+(L465*H465)),2)</f>
        <v>19047.400000000001</v>
      </c>
      <c r="O465" s="37"/>
      <c r="P465" s="71">
        <v>2.91</v>
      </c>
      <c r="Q465" s="71">
        <v>15.13</v>
      </c>
      <c r="R465" s="71">
        <v>23632.400000000001</v>
      </c>
      <c r="S465" s="71">
        <v>23632.400000000001</v>
      </c>
      <c r="T465" s="162">
        <f t="shared" si="57"/>
        <v>-4585</v>
      </c>
      <c r="U465" s="71">
        <f t="shared" si="58"/>
        <v>3065.4</v>
      </c>
      <c r="V465" s="71">
        <f t="shared" si="59"/>
        <v>15982</v>
      </c>
    </row>
    <row r="466" spans="1:22" x14ac:dyDescent="0.25">
      <c r="A466" s="60" t="s">
        <v>3425</v>
      </c>
      <c r="B466" s="184" t="s">
        <v>925</v>
      </c>
      <c r="C466" s="187"/>
      <c r="D466" s="187"/>
      <c r="E466" s="186" t="s">
        <v>294</v>
      </c>
      <c r="F466" s="187"/>
      <c r="G466" s="188"/>
      <c r="H466" s="188"/>
      <c r="I466" s="177"/>
      <c r="J466" s="188"/>
      <c r="K466" s="177"/>
      <c r="L466" s="188"/>
      <c r="M466" s="189">
        <f>SUM(M467:M468)</f>
        <v>3359.7</v>
      </c>
      <c r="N466" s="189">
        <f>SUM(N467:N468)</f>
        <v>3359.7</v>
      </c>
      <c r="O466" s="37"/>
      <c r="P466" s="69"/>
      <c r="Q466" s="69"/>
      <c r="R466" s="70">
        <v>4168.1899999999996</v>
      </c>
      <c r="S466" s="70">
        <v>4168.1899999999996</v>
      </c>
      <c r="T466" s="162">
        <f t="shared" si="57"/>
        <v>-808.48999999999978</v>
      </c>
      <c r="U466" s="71">
        <f t="shared" si="58"/>
        <v>0</v>
      </c>
      <c r="V466" s="71">
        <f t="shared" si="59"/>
        <v>0</v>
      </c>
    </row>
    <row r="467" spans="1:22" x14ac:dyDescent="0.25">
      <c r="A467" s="60" t="s">
        <v>3426</v>
      </c>
      <c r="B467" s="190" t="s">
        <v>926</v>
      </c>
      <c r="C467" s="191" t="s">
        <v>107</v>
      </c>
      <c r="D467" s="192">
        <v>200150</v>
      </c>
      <c r="E467" s="198" t="s">
        <v>922</v>
      </c>
      <c r="F467" s="194" t="s">
        <v>108</v>
      </c>
      <c r="G467" s="195">
        <v>299.44</v>
      </c>
      <c r="H467" s="196">
        <v>299.44</v>
      </c>
      <c r="I467" s="197">
        <v>3.66</v>
      </c>
      <c r="J467" s="196">
        <v>2.95</v>
      </c>
      <c r="K467" s="197">
        <v>1.24</v>
      </c>
      <c r="L467" s="196">
        <v>1</v>
      </c>
      <c r="M467" s="196">
        <f>TRUNC(((J467*G467)+(L467*G467)),2)</f>
        <v>1182.78</v>
      </c>
      <c r="N467" s="196">
        <f>TRUNC(((J467*H467)+(L467*H467)),2)</f>
        <v>1182.78</v>
      </c>
      <c r="O467" s="37"/>
      <c r="P467" s="71">
        <v>3.66</v>
      </c>
      <c r="Q467" s="71">
        <v>1.24</v>
      </c>
      <c r="R467" s="71">
        <v>1467.25</v>
      </c>
      <c r="S467" s="71">
        <v>1467.25</v>
      </c>
      <c r="T467" s="162">
        <f t="shared" si="57"/>
        <v>-284.47000000000003</v>
      </c>
      <c r="U467" s="71">
        <f t="shared" si="58"/>
        <v>883.34</v>
      </c>
      <c r="V467" s="71">
        <f t="shared" si="59"/>
        <v>299.44</v>
      </c>
    </row>
    <row r="468" spans="1:22" x14ac:dyDescent="0.25">
      <c r="A468" s="60" t="s">
        <v>3427</v>
      </c>
      <c r="B468" s="190" t="s">
        <v>927</v>
      </c>
      <c r="C468" s="191" t="s">
        <v>107</v>
      </c>
      <c r="D468" s="192">
        <v>200403</v>
      </c>
      <c r="E468" s="198" t="s">
        <v>924</v>
      </c>
      <c r="F468" s="194" t="s">
        <v>108</v>
      </c>
      <c r="G468" s="195">
        <v>149.72</v>
      </c>
      <c r="H468" s="196">
        <v>149.72</v>
      </c>
      <c r="I468" s="197">
        <v>2.91</v>
      </c>
      <c r="J468" s="196">
        <v>2.34</v>
      </c>
      <c r="K468" s="197">
        <v>15.13</v>
      </c>
      <c r="L468" s="196">
        <v>12.2</v>
      </c>
      <c r="M468" s="196">
        <f>TRUNC(((J468*G468)+(L468*G468)),2)</f>
        <v>2176.92</v>
      </c>
      <c r="N468" s="196">
        <f>TRUNC(((J468*H468)+(L468*H468)),2)</f>
        <v>2176.92</v>
      </c>
      <c r="O468" s="37"/>
      <c r="P468" s="71">
        <v>2.91</v>
      </c>
      <c r="Q468" s="71">
        <v>15.13</v>
      </c>
      <c r="R468" s="71">
        <v>2700.94</v>
      </c>
      <c r="S468" s="71">
        <v>2700.94</v>
      </c>
      <c r="T468" s="162">
        <f t="shared" si="57"/>
        <v>-524.02</v>
      </c>
      <c r="U468" s="71">
        <f t="shared" si="58"/>
        <v>350.34</v>
      </c>
      <c r="V468" s="71">
        <f t="shared" si="59"/>
        <v>1826.58</v>
      </c>
    </row>
    <row r="469" spans="1:22" x14ac:dyDescent="0.25">
      <c r="A469" s="60" t="s">
        <v>3428</v>
      </c>
      <c r="B469" s="178" t="s">
        <v>928</v>
      </c>
      <c r="C469" s="181"/>
      <c r="D469" s="181"/>
      <c r="E469" s="180" t="s">
        <v>52</v>
      </c>
      <c r="F469" s="181"/>
      <c r="G469" s="182"/>
      <c r="H469" s="182"/>
      <c r="I469" s="177"/>
      <c r="J469" s="182"/>
      <c r="K469" s="177"/>
      <c r="L469" s="182"/>
      <c r="M469" s="183">
        <f>M470+M473+M476+M479+M482+M484</f>
        <v>80238.83</v>
      </c>
      <c r="N469" s="183">
        <f>N470+N473+N476+N479+N482+N484</f>
        <v>80238.83</v>
      </c>
      <c r="O469" s="37"/>
      <c r="P469" s="67"/>
      <c r="Q469" s="67"/>
      <c r="R469" s="68">
        <v>99507.44</v>
      </c>
      <c r="S469" s="68">
        <v>99507.44</v>
      </c>
      <c r="T469" s="162">
        <f t="shared" si="57"/>
        <v>-19268.61</v>
      </c>
      <c r="U469" s="71">
        <f t="shared" si="58"/>
        <v>0</v>
      </c>
      <c r="V469" s="71">
        <f t="shared" si="59"/>
        <v>0</v>
      </c>
    </row>
    <row r="470" spans="1:22" x14ac:dyDescent="0.25">
      <c r="A470" s="60" t="s">
        <v>3429</v>
      </c>
      <c r="B470" s="184" t="s">
        <v>929</v>
      </c>
      <c r="C470" s="187"/>
      <c r="D470" s="187"/>
      <c r="E470" s="186" t="s">
        <v>930</v>
      </c>
      <c r="F470" s="187"/>
      <c r="G470" s="188"/>
      <c r="H470" s="188"/>
      <c r="I470" s="177"/>
      <c r="J470" s="188"/>
      <c r="K470" s="177"/>
      <c r="L470" s="188"/>
      <c r="M470" s="189">
        <f>SUM(M471:M472)</f>
        <v>46449.69</v>
      </c>
      <c r="N470" s="189">
        <f>SUM(N471:N472)</f>
        <v>46449.69</v>
      </c>
      <c r="O470" s="37"/>
      <c r="P470" s="69"/>
      <c r="Q470" s="69"/>
      <c r="R470" s="70">
        <v>57605.72</v>
      </c>
      <c r="S470" s="70">
        <v>57605.72</v>
      </c>
      <c r="T470" s="162">
        <f t="shared" si="57"/>
        <v>-11156.029999999999</v>
      </c>
      <c r="U470" s="71">
        <f t="shared" si="58"/>
        <v>0</v>
      </c>
      <c r="V470" s="71">
        <f t="shared" si="59"/>
        <v>0</v>
      </c>
    </row>
    <row r="471" spans="1:22" x14ac:dyDescent="0.25">
      <c r="A471" s="60" t="s">
        <v>3430</v>
      </c>
      <c r="B471" s="190" t="s">
        <v>931</v>
      </c>
      <c r="C471" s="191" t="s">
        <v>107</v>
      </c>
      <c r="D471" s="192">
        <v>220107</v>
      </c>
      <c r="E471" s="198" t="s">
        <v>932</v>
      </c>
      <c r="F471" s="194" t="s">
        <v>125</v>
      </c>
      <c r="G471" s="195">
        <v>36.979999999999997</v>
      </c>
      <c r="H471" s="196">
        <v>36.979999999999997</v>
      </c>
      <c r="I471" s="197">
        <v>181.54</v>
      </c>
      <c r="J471" s="196">
        <v>146.41</v>
      </c>
      <c r="K471" s="197">
        <v>25.21</v>
      </c>
      <c r="L471" s="196">
        <v>20.329999999999998</v>
      </c>
      <c r="M471" s="196">
        <f>TRUNC(((J471*G471)+(L471*G471)),2)</f>
        <v>6166.04</v>
      </c>
      <c r="N471" s="196">
        <f>TRUNC(((J471*H471)+(L471*H471)),2)</f>
        <v>6166.04</v>
      </c>
      <c r="O471" s="37"/>
      <c r="P471" s="71">
        <v>181.54</v>
      </c>
      <c r="Q471" s="71">
        <v>25.21</v>
      </c>
      <c r="R471" s="71">
        <v>7645.61</v>
      </c>
      <c r="S471" s="71">
        <v>7645.61</v>
      </c>
      <c r="T471" s="162">
        <f t="shared" si="57"/>
        <v>-1479.5699999999997</v>
      </c>
      <c r="U471" s="71">
        <f t="shared" si="58"/>
        <v>5414.24</v>
      </c>
      <c r="V471" s="71">
        <f t="shared" si="59"/>
        <v>751.8</v>
      </c>
    </row>
    <row r="472" spans="1:22" x14ac:dyDescent="0.25">
      <c r="A472" s="60" t="s">
        <v>3431</v>
      </c>
      <c r="B472" s="190" t="s">
        <v>933</v>
      </c>
      <c r="C472" s="191" t="s">
        <v>107</v>
      </c>
      <c r="D472" s="192">
        <v>220059</v>
      </c>
      <c r="E472" s="198" t="s">
        <v>486</v>
      </c>
      <c r="F472" s="194" t="s">
        <v>108</v>
      </c>
      <c r="G472" s="195">
        <v>1232.67</v>
      </c>
      <c r="H472" s="196">
        <v>1232.67</v>
      </c>
      <c r="I472" s="197">
        <v>30.53</v>
      </c>
      <c r="J472" s="196">
        <v>24.62</v>
      </c>
      <c r="K472" s="197">
        <v>10</v>
      </c>
      <c r="L472" s="196">
        <v>8.06</v>
      </c>
      <c r="M472" s="196">
        <f>TRUNC(((J472*G472)+(L472*G472)),2)</f>
        <v>40283.65</v>
      </c>
      <c r="N472" s="196">
        <f>TRUNC(((J472*H472)+(L472*H472)),2)</f>
        <v>40283.65</v>
      </c>
      <c r="O472" s="37"/>
      <c r="P472" s="71">
        <v>30.53</v>
      </c>
      <c r="Q472" s="71">
        <v>10</v>
      </c>
      <c r="R472" s="71">
        <v>49960.11</v>
      </c>
      <c r="S472" s="71">
        <v>49960.11</v>
      </c>
      <c r="T472" s="162">
        <f t="shared" si="57"/>
        <v>-9676.4599999999991</v>
      </c>
      <c r="U472" s="71">
        <f t="shared" si="58"/>
        <v>30348.33</v>
      </c>
      <c r="V472" s="71">
        <f t="shared" si="59"/>
        <v>9935.32</v>
      </c>
    </row>
    <row r="473" spans="1:22" x14ac:dyDescent="0.25">
      <c r="A473" s="60" t="s">
        <v>3432</v>
      </c>
      <c r="B473" s="184" t="s">
        <v>934</v>
      </c>
      <c r="C473" s="187"/>
      <c r="D473" s="187"/>
      <c r="E473" s="186" t="s">
        <v>935</v>
      </c>
      <c r="F473" s="187"/>
      <c r="G473" s="188"/>
      <c r="H473" s="188"/>
      <c r="I473" s="177"/>
      <c r="J473" s="188"/>
      <c r="K473" s="177"/>
      <c r="L473" s="188"/>
      <c r="M473" s="189">
        <f>SUM(M474:M475)</f>
        <v>10551.01</v>
      </c>
      <c r="N473" s="189">
        <f>SUM(N474:N475)</f>
        <v>10551.01</v>
      </c>
      <c r="O473" s="37"/>
      <c r="P473" s="69"/>
      <c r="Q473" s="69"/>
      <c r="R473" s="70">
        <v>13085.1</v>
      </c>
      <c r="S473" s="70">
        <v>13085.1</v>
      </c>
      <c r="T473" s="162">
        <f t="shared" si="57"/>
        <v>-2534.09</v>
      </c>
      <c r="U473" s="71">
        <f t="shared" si="58"/>
        <v>0</v>
      </c>
      <c r="V473" s="71">
        <f t="shared" si="59"/>
        <v>0</v>
      </c>
    </row>
    <row r="474" spans="1:22" x14ac:dyDescent="0.25">
      <c r="A474" s="60" t="s">
        <v>3433</v>
      </c>
      <c r="B474" s="190" t="s">
        <v>936</v>
      </c>
      <c r="C474" s="191" t="s">
        <v>107</v>
      </c>
      <c r="D474" s="192">
        <v>220107</v>
      </c>
      <c r="E474" s="198" t="s">
        <v>932</v>
      </c>
      <c r="F474" s="194" t="s">
        <v>125</v>
      </c>
      <c r="G474" s="195">
        <v>8.4</v>
      </c>
      <c r="H474" s="196">
        <v>8.4</v>
      </c>
      <c r="I474" s="197">
        <v>181.54</v>
      </c>
      <c r="J474" s="196">
        <v>146.41</v>
      </c>
      <c r="K474" s="197">
        <v>25.21</v>
      </c>
      <c r="L474" s="196">
        <v>20.329999999999998</v>
      </c>
      <c r="M474" s="196">
        <f>TRUNC(((J474*G474)+(L474*G474)),2)</f>
        <v>1400.61</v>
      </c>
      <c r="N474" s="196">
        <f>TRUNC(((J474*H474)+(L474*H474)),2)</f>
        <v>1400.61</v>
      </c>
      <c r="O474" s="37"/>
      <c r="P474" s="71">
        <v>181.54</v>
      </c>
      <c r="Q474" s="71">
        <v>25.21</v>
      </c>
      <c r="R474" s="71">
        <v>1736.7</v>
      </c>
      <c r="S474" s="71">
        <v>1736.7</v>
      </c>
      <c r="T474" s="162">
        <f t="shared" si="57"/>
        <v>-336.09000000000015</v>
      </c>
      <c r="U474" s="71">
        <f t="shared" si="58"/>
        <v>1229.8399999999999</v>
      </c>
      <c r="V474" s="71">
        <f t="shared" si="59"/>
        <v>170.77</v>
      </c>
    </row>
    <row r="475" spans="1:22" x14ac:dyDescent="0.25">
      <c r="A475" s="60" t="s">
        <v>3434</v>
      </c>
      <c r="B475" s="190" t="s">
        <v>937</v>
      </c>
      <c r="C475" s="191" t="s">
        <v>107</v>
      </c>
      <c r="D475" s="192">
        <v>220059</v>
      </c>
      <c r="E475" s="198" t="s">
        <v>486</v>
      </c>
      <c r="F475" s="194" t="s">
        <v>108</v>
      </c>
      <c r="G475" s="195">
        <v>280</v>
      </c>
      <c r="H475" s="196">
        <v>280</v>
      </c>
      <c r="I475" s="197">
        <v>30.53</v>
      </c>
      <c r="J475" s="196">
        <v>24.62</v>
      </c>
      <c r="K475" s="197">
        <v>10</v>
      </c>
      <c r="L475" s="196">
        <v>8.06</v>
      </c>
      <c r="M475" s="196">
        <f>TRUNC(((J475*G475)+(L475*G475)),2)</f>
        <v>9150.4</v>
      </c>
      <c r="N475" s="196">
        <f>TRUNC(((J475*H475)+(L475*H475)),2)</f>
        <v>9150.4</v>
      </c>
      <c r="O475" s="37"/>
      <c r="P475" s="71">
        <v>30.53</v>
      </c>
      <c r="Q475" s="71">
        <v>10</v>
      </c>
      <c r="R475" s="71">
        <v>11348.4</v>
      </c>
      <c r="S475" s="71">
        <v>11348.4</v>
      </c>
      <c r="T475" s="162">
        <f t="shared" si="57"/>
        <v>-2198</v>
      </c>
      <c r="U475" s="71">
        <f t="shared" si="58"/>
        <v>6893.6</v>
      </c>
      <c r="V475" s="71">
        <f t="shared" si="59"/>
        <v>2256.8000000000002</v>
      </c>
    </row>
    <row r="476" spans="1:22" x14ac:dyDescent="0.25">
      <c r="A476" s="60" t="s">
        <v>3435</v>
      </c>
      <c r="B476" s="184" t="s">
        <v>938</v>
      </c>
      <c r="C476" s="187"/>
      <c r="D476" s="187"/>
      <c r="E476" s="186" t="s">
        <v>939</v>
      </c>
      <c r="F476" s="187"/>
      <c r="G476" s="188"/>
      <c r="H476" s="188"/>
      <c r="I476" s="177"/>
      <c r="J476" s="188"/>
      <c r="K476" s="177"/>
      <c r="L476" s="188"/>
      <c r="M476" s="189">
        <f>SUM(M477:M478)</f>
        <v>226.09</v>
      </c>
      <c r="N476" s="189">
        <f>SUM(N477:N478)</f>
        <v>226.09</v>
      </c>
      <c r="O476" s="37"/>
      <c r="P476" s="87"/>
      <c r="Q476" s="88"/>
      <c r="R476" s="89">
        <v>280.39</v>
      </c>
      <c r="S476" s="90">
        <v>280.39</v>
      </c>
      <c r="T476" s="162">
        <f t="shared" si="57"/>
        <v>-54.299999999999983</v>
      </c>
      <c r="U476" s="71">
        <f t="shared" si="58"/>
        <v>0</v>
      </c>
      <c r="V476" s="71">
        <f t="shared" si="59"/>
        <v>0</v>
      </c>
    </row>
    <row r="477" spans="1:22" x14ac:dyDescent="0.25">
      <c r="A477" s="60" t="s">
        <v>3436</v>
      </c>
      <c r="B477" s="190" t="s">
        <v>940</v>
      </c>
      <c r="C477" s="191" t="s">
        <v>107</v>
      </c>
      <c r="D477" s="192">
        <v>220107</v>
      </c>
      <c r="E477" s="198" t="s">
        <v>932</v>
      </c>
      <c r="F477" s="194" t="s">
        <v>125</v>
      </c>
      <c r="G477" s="195">
        <v>0.18</v>
      </c>
      <c r="H477" s="196">
        <v>0.18</v>
      </c>
      <c r="I477" s="197">
        <v>181.54</v>
      </c>
      <c r="J477" s="196">
        <v>146.41</v>
      </c>
      <c r="K477" s="197">
        <v>25.21</v>
      </c>
      <c r="L477" s="196">
        <v>20.329999999999998</v>
      </c>
      <c r="M477" s="196">
        <f>TRUNC(((J477*G477)+(L477*G477)),2)</f>
        <v>30.01</v>
      </c>
      <c r="N477" s="196">
        <f>TRUNC(((J477*H477)+(L477*H477)),2)</f>
        <v>30.01</v>
      </c>
      <c r="O477" s="37"/>
      <c r="P477" s="81">
        <v>181.54</v>
      </c>
      <c r="Q477" s="81">
        <v>25.21</v>
      </c>
      <c r="R477" s="81">
        <v>37.21</v>
      </c>
      <c r="S477" s="81">
        <v>37.21</v>
      </c>
      <c r="T477" s="162">
        <f t="shared" si="57"/>
        <v>-7.1999999999999993</v>
      </c>
      <c r="U477" s="71">
        <f t="shared" si="58"/>
        <v>26.35</v>
      </c>
      <c r="V477" s="71">
        <f t="shared" si="59"/>
        <v>3.65</v>
      </c>
    </row>
    <row r="478" spans="1:22" x14ac:dyDescent="0.25">
      <c r="A478" s="60" t="s">
        <v>3437</v>
      </c>
      <c r="B478" s="190" t="s">
        <v>941</v>
      </c>
      <c r="C478" s="191" t="s">
        <v>107</v>
      </c>
      <c r="D478" s="192">
        <v>220059</v>
      </c>
      <c r="E478" s="198" t="s">
        <v>486</v>
      </c>
      <c r="F478" s="194" t="s">
        <v>108</v>
      </c>
      <c r="G478" s="195">
        <v>6</v>
      </c>
      <c r="H478" s="196">
        <v>6</v>
      </c>
      <c r="I478" s="197">
        <v>30.53</v>
      </c>
      <c r="J478" s="196">
        <v>24.62</v>
      </c>
      <c r="K478" s="197">
        <v>10</v>
      </c>
      <c r="L478" s="196">
        <v>8.06</v>
      </c>
      <c r="M478" s="196">
        <f>TRUNC(((J478*G478)+(L478*G478)),2)</f>
        <v>196.08</v>
      </c>
      <c r="N478" s="196">
        <f>TRUNC(((J478*H478)+(L478*H478)),2)</f>
        <v>196.08</v>
      </c>
      <c r="O478" s="37"/>
      <c r="P478" s="75">
        <v>30.53</v>
      </c>
      <c r="Q478" s="76">
        <v>10</v>
      </c>
      <c r="R478" s="74">
        <v>243.18</v>
      </c>
      <c r="S478" s="75">
        <v>243.18</v>
      </c>
      <c r="T478" s="162">
        <f t="shared" si="57"/>
        <v>-47.099999999999994</v>
      </c>
      <c r="U478" s="71">
        <f t="shared" si="58"/>
        <v>147.72</v>
      </c>
      <c r="V478" s="71">
        <f t="shared" si="59"/>
        <v>48.36</v>
      </c>
    </row>
    <row r="479" spans="1:22" x14ac:dyDescent="0.25">
      <c r="A479" s="60" t="s">
        <v>3438</v>
      </c>
      <c r="B479" s="184" t="s">
        <v>942</v>
      </c>
      <c r="C479" s="187"/>
      <c r="D479" s="187"/>
      <c r="E479" s="186" t="s">
        <v>943</v>
      </c>
      <c r="F479" s="187"/>
      <c r="G479" s="188"/>
      <c r="H479" s="188"/>
      <c r="I479" s="177"/>
      <c r="J479" s="188"/>
      <c r="K479" s="177"/>
      <c r="L479" s="188"/>
      <c r="M479" s="189">
        <f>SUM(M480:M481)</f>
        <v>18298.059999999998</v>
      </c>
      <c r="N479" s="189">
        <f>SUM(N480:N481)</f>
        <v>18298.059999999998</v>
      </c>
      <c r="O479" s="37"/>
      <c r="P479" s="77"/>
      <c r="Q479" s="77"/>
      <c r="R479" s="78">
        <v>22690.32</v>
      </c>
      <c r="S479" s="78">
        <v>22690.32</v>
      </c>
      <c r="T479" s="162">
        <f t="shared" si="57"/>
        <v>-4392.260000000002</v>
      </c>
      <c r="U479" s="71">
        <f t="shared" si="58"/>
        <v>0</v>
      </c>
      <c r="V479" s="71">
        <f t="shared" si="59"/>
        <v>0</v>
      </c>
    </row>
    <row r="480" spans="1:22" ht="24" x14ac:dyDescent="0.3">
      <c r="A480" s="60" t="s">
        <v>3439</v>
      </c>
      <c r="B480" s="190" t="s">
        <v>944</v>
      </c>
      <c r="C480" s="191" t="s">
        <v>107</v>
      </c>
      <c r="D480" s="192">
        <v>221120</v>
      </c>
      <c r="E480" s="198" t="s">
        <v>5108</v>
      </c>
      <c r="F480" s="194" t="s">
        <v>108</v>
      </c>
      <c r="G480" s="195">
        <v>58</v>
      </c>
      <c r="H480" s="196">
        <v>58</v>
      </c>
      <c r="I480" s="197">
        <v>211.35</v>
      </c>
      <c r="J480" s="196">
        <v>170.45</v>
      </c>
      <c r="K480" s="197">
        <v>24.67</v>
      </c>
      <c r="L480" s="196">
        <v>19.89</v>
      </c>
      <c r="M480" s="196">
        <f>TRUNC(((J480*G480)+(L480*G480)),2)</f>
        <v>11039.72</v>
      </c>
      <c r="N480" s="196">
        <f>TRUNC(((J480*H480)+(L480*H480)),2)</f>
        <v>11039.72</v>
      </c>
      <c r="O480" s="45"/>
      <c r="P480" s="84">
        <v>211.35</v>
      </c>
      <c r="Q480" s="84">
        <v>24.67</v>
      </c>
      <c r="R480" s="84">
        <v>13689.16</v>
      </c>
      <c r="S480" s="71">
        <v>13689.16</v>
      </c>
      <c r="T480" s="162">
        <f t="shared" si="57"/>
        <v>-2649.4400000000005</v>
      </c>
      <c r="U480" s="71">
        <f t="shared" si="58"/>
        <v>9886.1</v>
      </c>
      <c r="V480" s="71">
        <f t="shared" si="59"/>
        <v>1153.6199999999999</v>
      </c>
    </row>
    <row r="481" spans="1:22" x14ac:dyDescent="0.3">
      <c r="A481" s="60" t="s">
        <v>3440</v>
      </c>
      <c r="B481" s="190" t="s">
        <v>945</v>
      </c>
      <c r="C481" s="191" t="s">
        <v>107</v>
      </c>
      <c r="D481" s="192">
        <v>221126</v>
      </c>
      <c r="E481" s="198" t="s">
        <v>5107</v>
      </c>
      <c r="F481" s="194" t="s">
        <v>108</v>
      </c>
      <c r="G481" s="195">
        <v>62</v>
      </c>
      <c r="H481" s="196">
        <v>62</v>
      </c>
      <c r="I481" s="197">
        <v>120.21</v>
      </c>
      <c r="J481" s="196">
        <v>96.94</v>
      </c>
      <c r="K481" s="197">
        <v>24.97</v>
      </c>
      <c r="L481" s="196">
        <v>20.13</v>
      </c>
      <c r="M481" s="196">
        <f>TRUNC(((J481*G481)+(L481*G481)),2)</f>
        <v>7258.34</v>
      </c>
      <c r="N481" s="196">
        <f>TRUNC(((J481*H481)+(L481*H481)),2)</f>
        <v>7258.34</v>
      </c>
      <c r="O481" s="45"/>
      <c r="P481" s="93">
        <v>120.21</v>
      </c>
      <c r="Q481" s="93">
        <v>24.97</v>
      </c>
      <c r="R481" s="93">
        <v>9001.16</v>
      </c>
      <c r="S481" s="71">
        <v>9001.16</v>
      </c>
      <c r="T481" s="162">
        <f t="shared" si="57"/>
        <v>-1742.8199999999997</v>
      </c>
      <c r="U481" s="71">
        <f t="shared" si="58"/>
        <v>6010.28</v>
      </c>
      <c r="V481" s="71">
        <f t="shared" si="59"/>
        <v>1248.06</v>
      </c>
    </row>
    <row r="482" spans="1:22" x14ac:dyDescent="0.25">
      <c r="A482" s="60" t="s">
        <v>3441</v>
      </c>
      <c r="B482" s="184" t="s">
        <v>946</v>
      </c>
      <c r="C482" s="187"/>
      <c r="D482" s="187"/>
      <c r="E482" s="186" t="s">
        <v>947</v>
      </c>
      <c r="F482" s="187"/>
      <c r="G482" s="188"/>
      <c r="H482" s="188"/>
      <c r="I482" s="177"/>
      <c r="J482" s="188"/>
      <c r="K482" s="177"/>
      <c r="L482" s="188"/>
      <c r="M482" s="189">
        <f>M483</f>
        <v>2602.58</v>
      </c>
      <c r="N482" s="189">
        <f>N483</f>
        <v>2602.58</v>
      </c>
      <c r="O482" s="37"/>
      <c r="P482" s="69"/>
      <c r="Q482" s="69"/>
      <c r="R482" s="70">
        <v>3227.51</v>
      </c>
      <c r="S482" s="70">
        <v>3227.51</v>
      </c>
      <c r="T482" s="162">
        <f t="shared" si="57"/>
        <v>-624.93000000000029</v>
      </c>
      <c r="U482" s="71">
        <f t="shared" si="58"/>
        <v>0</v>
      </c>
      <c r="V482" s="71">
        <f t="shared" si="59"/>
        <v>0</v>
      </c>
    </row>
    <row r="483" spans="1:22" ht="24" x14ac:dyDescent="0.3">
      <c r="A483" s="60" t="s">
        <v>3442</v>
      </c>
      <c r="B483" s="190" t="s">
        <v>948</v>
      </c>
      <c r="C483" s="191" t="s">
        <v>107</v>
      </c>
      <c r="D483" s="192">
        <v>220100</v>
      </c>
      <c r="E483" s="198" t="s">
        <v>949</v>
      </c>
      <c r="F483" s="194" t="s">
        <v>108</v>
      </c>
      <c r="G483" s="195">
        <v>37</v>
      </c>
      <c r="H483" s="196">
        <v>37</v>
      </c>
      <c r="I483" s="197">
        <v>47.88</v>
      </c>
      <c r="J483" s="196">
        <v>38.61</v>
      </c>
      <c r="K483" s="197">
        <v>39.35</v>
      </c>
      <c r="L483" s="196">
        <v>31.73</v>
      </c>
      <c r="M483" s="196">
        <f>TRUNC(((J483*G483)+(L483*G483)),2)</f>
        <v>2602.58</v>
      </c>
      <c r="N483" s="196">
        <f>TRUNC(((J483*H483)+(L483*H483)),2)</f>
        <v>2602.58</v>
      </c>
      <c r="O483" s="45"/>
      <c r="P483" s="71">
        <v>47.88</v>
      </c>
      <c r="Q483" s="71">
        <v>39.35</v>
      </c>
      <c r="R483" s="71">
        <v>3227.51</v>
      </c>
      <c r="S483" s="71">
        <v>3227.51</v>
      </c>
      <c r="T483" s="162">
        <f t="shared" si="57"/>
        <v>-624.93000000000029</v>
      </c>
      <c r="U483" s="71">
        <f t="shared" si="58"/>
        <v>1428.57</v>
      </c>
      <c r="V483" s="71">
        <f t="shared" si="59"/>
        <v>1174.01</v>
      </c>
    </row>
    <row r="484" spans="1:22" x14ac:dyDescent="0.25">
      <c r="A484" s="60" t="s">
        <v>3443</v>
      </c>
      <c r="B484" s="184" t="s">
        <v>950</v>
      </c>
      <c r="C484" s="187"/>
      <c r="D484" s="187"/>
      <c r="E484" s="186" t="s">
        <v>951</v>
      </c>
      <c r="F484" s="187"/>
      <c r="G484" s="188"/>
      <c r="H484" s="188"/>
      <c r="I484" s="177"/>
      <c r="J484" s="188"/>
      <c r="K484" s="177"/>
      <c r="L484" s="188"/>
      <c r="M484" s="189">
        <f>M485</f>
        <v>2111.4</v>
      </c>
      <c r="N484" s="189">
        <f>N485</f>
        <v>2111.4</v>
      </c>
      <c r="O484" s="37"/>
      <c r="P484" s="69"/>
      <c r="Q484" s="69"/>
      <c r="R484" s="70">
        <v>2618.4</v>
      </c>
      <c r="S484" s="70">
        <v>2618.4</v>
      </c>
      <c r="T484" s="162">
        <f t="shared" si="57"/>
        <v>-507</v>
      </c>
      <c r="U484" s="71">
        <f t="shared" si="58"/>
        <v>0</v>
      </c>
      <c r="V484" s="71">
        <f t="shared" si="59"/>
        <v>0</v>
      </c>
    </row>
    <row r="485" spans="1:22" x14ac:dyDescent="0.3">
      <c r="A485" s="60" t="s">
        <v>3444</v>
      </c>
      <c r="B485" s="190" t="s">
        <v>952</v>
      </c>
      <c r="C485" s="191" t="s">
        <v>107</v>
      </c>
      <c r="D485" s="192">
        <v>221101</v>
      </c>
      <c r="E485" s="198" t="s">
        <v>953</v>
      </c>
      <c r="F485" s="194" t="s">
        <v>108</v>
      </c>
      <c r="G485" s="195">
        <v>30</v>
      </c>
      <c r="H485" s="196">
        <v>30</v>
      </c>
      <c r="I485" s="197">
        <v>68.959999999999994</v>
      </c>
      <c r="J485" s="196">
        <v>55.61</v>
      </c>
      <c r="K485" s="197">
        <v>18.32</v>
      </c>
      <c r="L485" s="196">
        <v>14.77</v>
      </c>
      <c r="M485" s="196">
        <f>TRUNC(((J485*G485)+(L485*G485)),2)</f>
        <v>2111.4</v>
      </c>
      <c r="N485" s="196">
        <f>TRUNC(((J485*H485)+(L485*H485)),2)</f>
        <v>2111.4</v>
      </c>
      <c r="O485" s="45"/>
      <c r="P485" s="71">
        <v>68.959999999999994</v>
      </c>
      <c r="Q485" s="71">
        <v>18.32</v>
      </c>
      <c r="R485" s="71">
        <v>2618.4</v>
      </c>
      <c r="S485" s="71">
        <v>2618.4</v>
      </c>
      <c r="T485" s="162">
        <f t="shared" si="57"/>
        <v>-507</v>
      </c>
      <c r="U485" s="71">
        <f t="shared" si="58"/>
        <v>1668.3</v>
      </c>
      <c r="V485" s="71">
        <f t="shared" si="59"/>
        <v>443.1</v>
      </c>
    </row>
    <row r="486" spans="1:22" x14ac:dyDescent="0.25">
      <c r="A486" s="60" t="s">
        <v>3445</v>
      </c>
      <c r="B486" s="178" t="s">
        <v>954</v>
      </c>
      <c r="C486" s="181"/>
      <c r="D486" s="181"/>
      <c r="E486" s="180" t="s">
        <v>58</v>
      </c>
      <c r="F486" s="181"/>
      <c r="G486" s="182"/>
      <c r="H486" s="182"/>
      <c r="I486" s="177"/>
      <c r="J486" s="182"/>
      <c r="K486" s="177"/>
      <c r="L486" s="182"/>
      <c r="M486" s="183">
        <f>SUM(M487:M489)</f>
        <v>206109.36000000002</v>
      </c>
      <c r="N486" s="183">
        <f>SUM(N487:N489)</f>
        <v>206109.36000000002</v>
      </c>
      <c r="O486" s="37"/>
      <c r="P486" s="67"/>
      <c r="Q486" s="67"/>
      <c r="R486" s="68">
        <v>255629.52</v>
      </c>
      <c r="S486" s="68">
        <v>255629.52</v>
      </c>
      <c r="T486" s="162">
        <f t="shared" si="57"/>
        <v>-49520.159999999974</v>
      </c>
      <c r="U486" s="71">
        <f t="shared" si="58"/>
        <v>0</v>
      </c>
      <c r="V486" s="71">
        <f t="shared" si="59"/>
        <v>0</v>
      </c>
    </row>
    <row r="487" spans="1:22" x14ac:dyDescent="0.25">
      <c r="A487" s="60" t="s">
        <v>3446</v>
      </c>
      <c r="B487" s="190" t="s">
        <v>955</v>
      </c>
      <c r="C487" s="191" t="s">
        <v>107</v>
      </c>
      <c r="D487" s="192">
        <v>250101</v>
      </c>
      <c r="E487" s="198" t="s">
        <v>956</v>
      </c>
      <c r="F487" s="194" t="s">
        <v>129</v>
      </c>
      <c r="G487" s="195">
        <v>1296</v>
      </c>
      <c r="H487" s="196">
        <v>1296</v>
      </c>
      <c r="I487" s="197">
        <v>0</v>
      </c>
      <c r="J487" s="196">
        <v>0</v>
      </c>
      <c r="K487" s="197">
        <v>90.47</v>
      </c>
      <c r="L487" s="196">
        <v>72.959999999999994</v>
      </c>
      <c r="M487" s="196">
        <f>TRUNC(((J487*G487)+(L487*G487)),2)</f>
        <v>94556.160000000003</v>
      </c>
      <c r="N487" s="196">
        <f>TRUNC(((J487*H487)+(L487*H487)),2)</f>
        <v>94556.160000000003</v>
      </c>
      <c r="O487" s="37"/>
      <c r="P487" s="71">
        <v>0</v>
      </c>
      <c r="Q487" s="71">
        <v>90.47</v>
      </c>
      <c r="R487" s="71">
        <v>117249.12</v>
      </c>
      <c r="S487" s="71">
        <v>117249.12</v>
      </c>
      <c r="T487" s="162">
        <f t="shared" si="57"/>
        <v>-22692.959999999992</v>
      </c>
      <c r="U487" s="71">
        <f t="shared" si="58"/>
        <v>0</v>
      </c>
      <c r="V487" s="71">
        <f t="shared" si="59"/>
        <v>94556.160000000003</v>
      </c>
    </row>
    <row r="488" spans="1:22" x14ac:dyDescent="0.25">
      <c r="A488" s="60" t="s">
        <v>3447</v>
      </c>
      <c r="B488" s="190" t="s">
        <v>957</v>
      </c>
      <c r="C488" s="191" t="s">
        <v>107</v>
      </c>
      <c r="D488" s="192">
        <v>250103</v>
      </c>
      <c r="E488" s="198" t="s">
        <v>958</v>
      </c>
      <c r="F488" s="194" t="s">
        <v>129</v>
      </c>
      <c r="G488" s="195">
        <v>3240</v>
      </c>
      <c r="H488" s="196">
        <v>3240</v>
      </c>
      <c r="I488" s="197">
        <v>0</v>
      </c>
      <c r="J488" s="196">
        <v>0</v>
      </c>
      <c r="K488" s="197">
        <v>24.86</v>
      </c>
      <c r="L488" s="196">
        <v>20.04</v>
      </c>
      <c r="M488" s="196">
        <f>TRUNC(((J488*G488)+(L488*G488)),2)</f>
        <v>64929.599999999999</v>
      </c>
      <c r="N488" s="196">
        <f>TRUNC(((J488*H488)+(L488*H488)),2)</f>
        <v>64929.599999999999</v>
      </c>
      <c r="O488" s="37"/>
      <c r="P488" s="71">
        <v>0</v>
      </c>
      <c r="Q488" s="71">
        <v>24.86</v>
      </c>
      <c r="R488" s="71">
        <v>80546.399999999994</v>
      </c>
      <c r="S488" s="71">
        <v>80546.399999999994</v>
      </c>
      <c r="T488" s="162">
        <f t="shared" si="57"/>
        <v>-15616.799999999996</v>
      </c>
      <c r="U488" s="71">
        <f t="shared" si="58"/>
        <v>0</v>
      </c>
      <c r="V488" s="71">
        <f t="shared" si="59"/>
        <v>64929.599999999999</v>
      </c>
    </row>
    <row r="489" spans="1:22" x14ac:dyDescent="0.25">
      <c r="A489" s="60" t="s">
        <v>3448</v>
      </c>
      <c r="B489" s="190" t="s">
        <v>959</v>
      </c>
      <c r="C489" s="191" t="s">
        <v>107</v>
      </c>
      <c r="D489" s="192">
        <v>250105</v>
      </c>
      <c r="E489" s="198" t="s">
        <v>960</v>
      </c>
      <c r="F489" s="194" t="s">
        <v>129</v>
      </c>
      <c r="G489" s="195">
        <v>3240</v>
      </c>
      <c r="H489" s="196">
        <v>3240</v>
      </c>
      <c r="I489" s="197">
        <v>0</v>
      </c>
      <c r="J489" s="196">
        <v>0</v>
      </c>
      <c r="K489" s="197">
        <v>17.850000000000001</v>
      </c>
      <c r="L489" s="196">
        <v>14.39</v>
      </c>
      <c r="M489" s="196">
        <f>TRUNC(((J489*G489)+(L489*G489)),2)</f>
        <v>46623.6</v>
      </c>
      <c r="N489" s="196">
        <f>TRUNC(((J489*H489)+(L489*H489)),2)</f>
        <v>46623.6</v>
      </c>
      <c r="O489" s="37"/>
      <c r="P489" s="71">
        <v>0</v>
      </c>
      <c r="Q489" s="71">
        <v>17.850000000000001</v>
      </c>
      <c r="R489" s="71">
        <v>57834</v>
      </c>
      <c r="S489" s="71">
        <v>57834</v>
      </c>
      <c r="T489" s="162">
        <f t="shared" si="57"/>
        <v>-11210.400000000001</v>
      </c>
      <c r="U489" s="71">
        <f t="shared" si="58"/>
        <v>0</v>
      </c>
      <c r="V489" s="71">
        <f t="shared" si="59"/>
        <v>46623.6</v>
      </c>
    </row>
    <row r="490" spans="1:22" x14ac:dyDescent="0.25">
      <c r="A490" s="60" t="s">
        <v>3449</v>
      </c>
      <c r="B490" s="178" t="s">
        <v>961</v>
      </c>
      <c r="C490" s="181"/>
      <c r="D490" s="181"/>
      <c r="E490" s="180" t="s">
        <v>60</v>
      </c>
      <c r="F490" s="181"/>
      <c r="G490" s="182"/>
      <c r="H490" s="182"/>
      <c r="I490" s="177"/>
      <c r="J490" s="182"/>
      <c r="K490" s="177"/>
      <c r="L490" s="182"/>
      <c r="M490" s="183">
        <f>M491+M493+M495+M497+M499+M501+M503</f>
        <v>36704.659999999996</v>
      </c>
      <c r="N490" s="183">
        <f>N491+N493+N495+N497+N499+N501+N503</f>
        <v>36704.659999999996</v>
      </c>
      <c r="O490" s="37"/>
      <c r="P490" s="67"/>
      <c r="Q490" s="67"/>
      <c r="R490" s="68">
        <v>45558.53</v>
      </c>
      <c r="S490" s="68">
        <v>45558.53</v>
      </c>
      <c r="T490" s="162">
        <f t="shared" si="57"/>
        <v>-8853.8700000000026</v>
      </c>
      <c r="U490" s="71">
        <f t="shared" si="58"/>
        <v>0</v>
      </c>
      <c r="V490" s="71">
        <f t="shared" si="59"/>
        <v>0</v>
      </c>
    </row>
    <row r="491" spans="1:22" x14ac:dyDescent="0.25">
      <c r="A491" s="60" t="s">
        <v>3450</v>
      </c>
      <c r="B491" s="184" t="s">
        <v>962</v>
      </c>
      <c r="C491" s="187"/>
      <c r="D491" s="187"/>
      <c r="E491" s="186" t="s">
        <v>294</v>
      </c>
      <c r="F491" s="187"/>
      <c r="G491" s="188"/>
      <c r="H491" s="188"/>
      <c r="I491" s="177"/>
      <c r="J491" s="188"/>
      <c r="K491" s="177"/>
      <c r="L491" s="188"/>
      <c r="M491" s="189">
        <f>M492</f>
        <v>1622.96</v>
      </c>
      <c r="N491" s="189">
        <f>N492</f>
        <v>1622.96</v>
      </c>
      <c r="O491" s="37"/>
      <c r="P491" s="69"/>
      <c r="Q491" s="69"/>
      <c r="R491" s="70">
        <v>2013.73</v>
      </c>
      <c r="S491" s="70">
        <v>2013.73</v>
      </c>
      <c r="T491" s="162">
        <f t="shared" si="57"/>
        <v>-390.77</v>
      </c>
      <c r="U491" s="71">
        <f t="shared" si="58"/>
        <v>0</v>
      </c>
      <c r="V491" s="71">
        <f t="shared" si="59"/>
        <v>0</v>
      </c>
    </row>
    <row r="492" spans="1:22" x14ac:dyDescent="0.25">
      <c r="A492" s="60" t="s">
        <v>3451</v>
      </c>
      <c r="B492" s="190" t="s">
        <v>963</v>
      </c>
      <c r="C492" s="191" t="s">
        <v>107</v>
      </c>
      <c r="D492" s="192">
        <v>261000</v>
      </c>
      <c r="E492" s="198" t="s">
        <v>484</v>
      </c>
      <c r="F492" s="194" t="s">
        <v>108</v>
      </c>
      <c r="G492" s="195">
        <v>149.72</v>
      </c>
      <c r="H492" s="196">
        <v>149.72</v>
      </c>
      <c r="I492" s="197">
        <v>5.47</v>
      </c>
      <c r="J492" s="196">
        <v>4.41</v>
      </c>
      <c r="K492" s="197">
        <v>7.98</v>
      </c>
      <c r="L492" s="196">
        <v>6.43</v>
      </c>
      <c r="M492" s="196">
        <f>TRUNC(((J492*G492)+(L492*G492)),2)</f>
        <v>1622.96</v>
      </c>
      <c r="N492" s="196">
        <f>TRUNC(((J492*H492)+(L492*H492)),2)</f>
        <v>1622.96</v>
      </c>
      <c r="O492" s="37"/>
      <c r="P492" s="71">
        <v>5.47</v>
      </c>
      <c r="Q492" s="71">
        <v>7.98</v>
      </c>
      <c r="R492" s="71">
        <v>2013.73</v>
      </c>
      <c r="S492" s="71">
        <v>2013.73</v>
      </c>
      <c r="T492" s="162">
        <f t="shared" si="57"/>
        <v>-390.77</v>
      </c>
      <c r="U492" s="71">
        <f t="shared" si="58"/>
        <v>660.26</v>
      </c>
      <c r="V492" s="71">
        <f t="shared" si="59"/>
        <v>962.69</v>
      </c>
    </row>
    <row r="493" spans="1:22" x14ac:dyDescent="0.25">
      <c r="A493" s="60" t="s">
        <v>3452</v>
      </c>
      <c r="B493" s="184" t="s">
        <v>964</v>
      </c>
      <c r="C493" s="187"/>
      <c r="D493" s="187"/>
      <c r="E493" s="186" t="s">
        <v>920</v>
      </c>
      <c r="F493" s="187"/>
      <c r="G493" s="188"/>
      <c r="H493" s="188"/>
      <c r="I493" s="177"/>
      <c r="J493" s="188"/>
      <c r="K493" s="177"/>
      <c r="L493" s="188"/>
      <c r="M493" s="189">
        <f>M494</f>
        <v>14768.41</v>
      </c>
      <c r="N493" s="189">
        <f>N494</f>
        <v>14768.41</v>
      </c>
      <c r="O493" s="37"/>
      <c r="P493" s="69"/>
      <c r="Q493" s="69"/>
      <c r="R493" s="70">
        <v>18324.28</v>
      </c>
      <c r="S493" s="70">
        <v>18324.28</v>
      </c>
      <c r="T493" s="162">
        <f t="shared" si="57"/>
        <v>-3555.869999999999</v>
      </c>
      <c r="U493" s="71">
        <f t="shared" si="58"/>
        <v>0</v>
      </c>
      <c r="V493" s="71">
        <f t="shared" si="59"/>
        <v>0</v>
      </c>
    </row>
    <row r="494" spans="1:22" x14ac:dyDescent="0.25">
      <c r="A494" s="60" t="s">
        <v>3453</v>
      </c>
      <c r="B494" s="190" t="s">
        <v>965</v>
      </c>
      <c r="C494" s="191" t="s">
        <v>107</v>
      </c>
      <c r="D494" s="192">
        <v>261000</v>
      </c>
      <c r="E494" s="198" t="s">
        <v>484</v>
      </c>
      <c r="F494" s="194" t="s">
        <v>108</v>
      </c>
      <c r="G494" s="195">
        <v>1362.4</v>
      </c>
      <c r="H494" s="196">
        <v>1362.4</v>
      </c>
      <c r="I494" s="197">
        <v>5.47</v>
      </c>
      <c r="J494" s="196">
        <v>4.41</v>
      </c>
      <c r="K494" s="197">
        <v>7.98</v>
      </c>
      <c r="L494" s="196">
        <v>6.43</v>
      </c>
      <c r="M494" s="196">
        <f>TRUNC(((J494*G494)+(L494*G494)),2)</f>
        <v>14768.41</v>
      </c>
      <c r="N494" s="196">
        <f>TRUNC(((J494*H494)+(L494*H494)),2)</f>
        <v>14768.41</v>
      </c>
      <c r="O494" s="37"/>
      <c r="P494" s="71">
        <v>5.47</v>
      </c>
      <c r="Q494" s="71">
        <v>7.98</v>
      </c>
      <c r="R494" s="71">
        <v>18324.28</v>
      </c>
      <c r="S494" s="71">
        <v>18324.28</v>
      </c>
      <c r="T494" s="162">
        <f t="shared" si="57"/>
        <v>-3555.869999999999</v>
      </c>
      <c r="U494" s="71">
        <f t="shared" si="58"/>
        <v>6008.18</v>
      </c>
      <c r="V494" s="71">
        <f t="shared" si="59"/>
        <v>8760.23</v>
      </c>
    </row>
    <row r="495" spans="1:22" x14ac:dyDescent="0.25">
      <c r="A495" s="60" t="s">
        <v>3454</v>
      </c>
      <c r="B495" s="184" t="s">
        <v>966</v>
      </c>
      <c r="C495" s="187"/>
      <c r="D495" s="187"/>
      <c r="E495" s="186" t="s">
        <v>967</v>
      </c>
      <c r="F495" s="187"/>
      <c r="G495" s="188"/>
      <c r="H495" s="188"/>
      <c r="I495" s="177"/>
      <c r="J495" s="188"/>
      <c r="K495" s="177"/>
      <c r="L495" s="188"/>
      <c r="M495" s="189">
        <f>M496</f>
        <v>787.03</v>
      </c>
      <c r="N495" s="189">
        <f>N496</f>
        <v>787.03</v>
      </c>
      <c r="O495" s="37"/>
      <c r="P495" s="69"/>
      <c r="Q495" s="69"/>
      <c r="R495" s="70">
        <v>976.03</v>
      </c>
      <c r="S495" s="70">
        <v>976.03</v>
      </c>
      <c r="T495" s="162">
        <f t="shared" si="57"/>
        <v>-189</v>
      </c>
      <c r="U495" s="71">
        <f t="shared" si="58"/>
        <v>0</v>
      </c>
      <c r="V495" s="71">
        <f t="shared" si="59"/>
        <v>0</v>
      </c>
    </row>
    <row r="496" spans="1:22" x14ac:dyDescent="0.25">
      <c r="A496" s="60" t="s">
        <v>3455</v>
      </c>
      <c r="B496" s="190" t="s">
        <v>968</v>
      </c>
      <c r="C496" s="191" t="s">
        <v>107</v>
      </c>
      <c r="D496" s="192">
        <v>261620</v>
      </c>
      <c r="E496" s="198" t="s">
        <v>969</v>
      </c>
      <c r="F496" s="194" t="s">
        <v>108</v>
      </c>
      <c r="G496" s="195">
        <v>7.2</v>
      </c>
      <c r="H496" s="196">
        <v>7.2</v>
      </c>
      <c r="I496" s="197">
        <v>2.38</v>
      </c>
      <c r="J496" s="196">
        <v>1.91</v>
      </c>
      <c r="K496" s="197">
        <v>133.18</v>
      </c>
      <c r="L496" s="196">
        <v>107.4</v>
      </c>
      <c r="M496" s="196">
        <f>TRUNC(((J496*G496)+(L496*G496)),2)</f>
        <v>787.03</v>
      </c>
      <c r="N496" s="196">
        <f>TRUNC(((J496*H496)+(L496*H496)),2)</f>
        <v>787.03</v>
      </c>
      <c r="O496" s="37"/>
      <c r="P496" s="71">
        <v>2.38</v>
      </c>
      <c r="Q496" s="71">
        <v>133.18</v>
      </c>
      <c r="R496" s="71">
        <v>976.03</v>
      </c>
      <c r="S496" s="71">
        <v>976.03</v>
      </c>
      <c r="T496" s="162">
        <f t="shared" si="57"/>
        <v>-189</v>
      </c>
      <c r="U496" s="71">
        <f t="shared" si="58"/>
        <v>13.75</v>
      </c>
      <c r="V496" s="71">
        <f t="shared" si="59"/>
        <v>773.28</v>
      </c>
    </row>
    <row r="497" spans="1:22" x14ac:dyDescent="0.25">
      <c r="A497" s="60" t="s">
        <v>3456</v>
      </c>
      <c r="B497" s="184" t="s">
        <v>970</v>
      </c>
      <c r="C497" s="187"/>
      <c r="D497" s="187"/>
      <c r="E497" s="186" t="s">
        <v>971</v>
      </c>
      <c r="F497" s="187"/>
      <c r="G497" s="188"/>
      <c r="H497" s="188"/>
      <c r="I497" s="177"/>
      <c r="J497" s="188"/>
      <c r="K497" s="177"/>
      <c r="L497" s="188"/>
      <c r="M497" s="189">
        <f>M498</f>
        <v>2335.5500000000002</v>
      </c>
      <c r="N497" s="189">
        <f>N498</f>
        <v>2335.5500000000002</v>
      </c>
      <c r="O497" s="37"/>
      <c r="P497" s="69"/>
      <c r="Q497" s="69"/>
      <c r="R497" s="70">
        <v>2897.44</v>
      </c>
      <c r="S497" s="70">
        <v>2897.44</v>
      </c>
      <c r="T497" s="162">
        <f t="shared" si="57"/>
        <v>-561.88999999999987</v>
      </c>
      <c r="U497" s="71">
        <f t="shared" si="58"/>
        <v>0</v>
      </c>
      <c r="V497" s="71">
        <f t="shared" si="59"/>
        <v>0</v>
      </c>
    </row>
    <row r="498" spans="1:22" x14ac:dyDescent="0.25">
      <c r="A498" s="60" t="s">
        <v>3457</v>
      </c>
      <c r="B498" s="190" t="s">
        <v>972</v>
      </c>
      <c r="C498" s="191" t="s">
        <v>107</v>
      </c>
      <c r="D498" s="192">
        <v>261602</v>
      </c>
      <c r="E498" s="198" t="s">
        <v>973</v>
      </c>
      <c r="F498" s="194" t="s">
        <v>108</v>
      </c>
      <c r="G498" s="195">
        <v>109.96</v>
      </c>
      <c r="H498" s="196">
        <v>109.96</v>
      </c>
      <c r="I498" s="197">
        <v>11.48</v>
      </c>
      <c r="J498" s="196">
        <v>9.25</v>
      </c>
      <c r="K498" s="197">
        <v>14.87</v>
      </c>
      <c r="L498" s="196">
        <v>11.99</v>
      </c>
      <c r="M498" s="196">
        <f>TRUNC(((J498*G498)+(L498*G498)),2)</f>
        <v>2335.5500000000002</v>
      </c>
      <c r="N498" s="196">
        <f>TRUNC(((J498*H498)+(L498*H498)),2)</f>
        <v>2335.5500000000002</v>
      </c>
      <c r="O498" s="37"/>
      <c r="P498" s="71">
        <v>11.48</v>
      </c>
      <c r="Q498" s="71">
        <v>14.87</v>
      </c>
      <c r="R498" s="71">
        <v>2897.44</v>
      </c>
      <c r="S498" s="71">
        <v>2897.44</v>
      </c>
      <c r="T498" s="162">
        <f t="shared" si="57"/>
        <v>-561.88999999999987</v>
      </c>
      <c r="U498" s="71">
        <f t="shared" si="58"/>
        <v>1017.13</v>
      </c>
      <c r="V498" s="71">
        <f t="shared" si="59"/>
        <v>1318.42</v>
      </c>
    </row>
    <row r="499" spans="1:22" x14ac:dyDescent="0.25">
      <c r="A499" s="60" t="s">
        <v>3458</v>
      </c>
      <c r="B499" s="184" t="s">
        <v>974</v>
      </c>
      <c r="C499" s="187"/>
      <c r="D499" s="187"/>
      <c r="E499" s="186" t="s">
        <v>975</v>
      </c>
      <c r="F499" s="187"/>
      <c r="G499" s="188"/>
      <c r="H499" s="188"/>
      <c r="I499" s="177"/>
      <c r="J499" s="188"/>
      <c r="K499" s="177"/>
      <c r="L499" s="188"/>
      <c r="M499" s="189">
        <f>M500</f>
        <v>909.92</v>
      </c>
      <c r="N499" s="189">
        <f>N500</f>
        <v>909.92</v>
      </c>
      <c r="O499" s="37"/>
      <c r="P499" s="69"/>
      <c r="Q499" s="69"/>
      <c r="R499" s="70">
        <v>1128.83</v>
      </c>
      <c r="S499" s="70">
        <v>1128.83</v>
      </c>
      <c r="T499" s="162">
        <f t="shared" si="57"/>
        <v>-218.90999999999997</v>
      </c>
      <c r="U499" s="71">
        <f t="shared" si="58"/>
        <v>0</v>
      </c>
      <c r="V499" s="71">
        <f t="shared" si="59"/>
        <v>0</v>
      </c>
    </row>
    <row r="500" spans="1:22" x14ac:dyDescent="0.25">
      <c r="A500" s="60" t="s">
        <v>3459</v>
      </c>
      <c r="B500" s="190" t="s">
        <v>976</v>
      </c>
      <c r="C500" s="191" t="s">
        <v>107</v>
      </c>
      <c r="D500" s="192">
        <v>261602</v>
      </c>
      <c r="E500" s="198" t="s">
        <v>973</v>
      </c>
      <c r="F500" s="194" t="s">
        <v>108</v>
      </c>
      <c r="G500" s="195">
        <v>42.84</v>
      </c>
      <c r="H500" s="196">
        <v>42.84</v>
      </c>
      <c r="I500" s="197">
        <v>11.48</v>
      </c>
      <c r="J500" s="196">
        <v>9.25</v>
      </c>
      <c r="K500" s="197">
        <v>14.87</v>
      </c>
      <c r="L500" s="196">
        <v>11.99</v>
      </c>
      <c r="M500" s="196">
        <f>TRUNC(((J500*G500)+(L500*G500)),2)</f>
        <v>909.92</v>
      </c>
      <c r="N500" s="196">
        <f>TRUNC(((J500*H500)+(L500*H500)),2)</f>
        <v>909.92</v>
      </c>
      <c r="O500" s="37"/>
      <c r="P500" s="71">
        <v>11.48</v>
      </c>
      <c r="Q500" s="71">
        <v>14.87</v>
      </c>
      <c r="R500" s="71">
        <v>1128.83</v>
      </c>
      <c r="S500" s="71">
        <v>1128.83</v>
      </c>
      <c r="T500" s="162">
        <f t="shared" si="57"/>
        <v>-218.90999999999997</v>
      </c>
      <c r="U500" s="71">
        <f t="shared" si="58"/>
        <v>396.27</v>
      </c>
      <c r="V500" s="71">
        <f t="shared" si="59"/>
        <v>513.65</v>
      </c>
    </row>
    <row r="501" spans="1:22" x14ac:dyDescent="0.25">
      <c r="A501" s="60" t="s">
        <v>3460</v>
      </c>
      <c r="B501" s="184" t="s">
        <v>977</v>
      </c>
      <c r="C501" s="187"/>
      <c r="D501" s="187"/>
      <c r="E501" s="186" t="s">
        <v>978</v>
      </c>
      <c r="F501" s="187"/>
      <c r="G501" s="188"/>
      <c r="H501" s="188"/>
      <c r="I501" s="177"/>
      <c r="J501" s="188"/>
      <c r="K501" s="177"/>
      <c r="L501" s="188"/>
      <c r="M501" s="189">
        <f>M502</f>
        <v>16147.85</v>
      </c>
      <c r="N501" s="189">
        <f>N502</f>
        <v>16147.85</v>
      </c>
      <c r="O501" s="37"/>
      <c r="P501" s="69"/>
      <c r="Q501" s="69"/>
      <c r="R501" s="70">
        <v>20052.580000000002</v>
      </c>
      <c r="S501" s="70">
        <v>20052.580000000002</v>
      </c>
      <c r="T501" s="162">
        <f t="shared" si="57"/>
        <v>-3904.7300000000014</v>
      </c>
      <c r="U501" s="71">
        <f t="shared" si="58"/>
        <v>0</v>
      </c>
      <c r="V501" s="71">
        <f t="shared" si="59"/>
        <v>0</v>
      </c>
    </row>
    <row r="502" spans="1:22" x14ac:dyDescent="0.25">
      <c r="A502" s="60" t="s">
        <v>3461</v>
      </c>
      <c r="B502" s="190" t="s">
        <v>979</v>
      </c>
      <c r="C502" s="191" t="s">
        <v>107</v>
      </c>
      <c r="D502" s="192">
        <v>261703</v>
      </c>
      <c r="E502" s="198" t="s">
        <v>980</v>
      </c>
      <c r="F502" s="194" t="s">
        <v>108</v>
      </c>
      <c r="G502" s="195">
        <v>1555.67</v>
      </c>
      <c r="H502" s="196">
        <v>1555.67</v>
      </c>
      <c r="I502" s="197">
        <v>3.93</v>
      </c>
      <c r="J502" s="196">
        <v>3.16</v>
      </c>
      <c r="K502" s="197">
        <v>8.9600000000000009</v>
      </c>
      <c r="L502" s="196">
        <v>7.22</v>
      </c>
      <c r="M502" s="196">
        <f>TRUNC(((J502*G502)+(L502*G502)),2)</f>
        <v>16147.85</v>
      </c>
      <c r="N502" s="196">
        <f>TRUNC(((J502*H502)+(L502*H502)),2)</f>
        <v>16147.85</v>
      </c>
      <c r="O502" s="37"/>
      <c r="P502" s="71">
        <v>3.93</v>
      </c>
      <c r="Q502" s="71">
        <v>8.9600000000000009</v>
      </c>
      <c r="R502" s="71">
        <v>20052.580000000002</v>
      </c>
      <c r="S502" s="71">
        <v>20052.580000000002</v>
      </c>
      <c r="T502" s="162">
        <f t="shared" si="57"/>
        <v>-3904.7300000000014</v>
      </c>
      <c r="U502" s="71">
        <f t="shared" si="58"/>
        <v>4915.91</v>
      </c>
      <c r="V502" s="71">
        <f t="shared" si="59"/>
        <v>11231.93</v>
      </c>
    </row>
    <row r="503" spans="1:22" x14ac:dyDescent="0.25">
      <c r="A503" s="60" t="s">
        <v>3462</v>
      </c>
      <c r="B503" s="184" t="s">
        <v>981</v>
      </c>
      <c r="C503" s="187"/>
      <c r="D503" s="187"/>
      <c r="E503" s="186" t="s">
        <v>982</v>
      </c>
      <c r="F503" s="187"/>
      <c r="G503" s="188"/>
      <c r="H503" s="188"/>
      <c r="I503" s="177"/>
      <c r="J503" s="188"/>
      <c r="K503" s="177"/>
      <c r="L503" s="188"/>
      <c r="M503" s="189">
        <f>M504</f>
        <v>132.94</v>
      </c>
      <c r="N503" s="189">
        <f>N504</f>
        <v>132.94</v>
      </c>
      <c r="O503" s="37"/>
      <c r="P503" s="69"/>
      <c r="Q503" s="69"/>
      <c r="R503" s="70">
        <v>165.64</v>
      </c>
      <c r="S503" s="70">
        <v>165.64</v>
      </c>
      <c r="T503" s="162">
        <f t="shared" si="57"/>
        <v>-32.699999999999989</v>
      </c>
      <c r="U503" s="71">
        <f t="shared" si="58"/>
        <v>0</v>
      </c>
      <c r="V503" s="71">
        <f t="shared" si="59"/>
        <v>0</v>
      </c>
    </row>
    <row r="504" spans="1:22" x14ac:dyDescent="0.25">
      <c r="A504" s="60" t="s">
        <v>3463</v>
      </c>
      <c r="B504" s="190" t="s">
        <v>983</v>
      </c>
      <c r="C504" s="191" t="s">
        <v>107</v>
      </c>
      <c r="D504" s="192">
        <v>260204</v>
      </c>
      <c r="E504" s="198" t="s">
        <v>984</v>
      </c>
      <c r="F504" s="194" t="s">
        <v>108</v>
      </c>
      <c r="G504" s="195">
        <v>43.59</v>
      </c>
      <c r="H504" s="196">
        <v>43.59</v>
      </c>
      <c r="I504" s="197">
        <v>0.53</v>
      </c>
      <c r="J504" s="196">
        <v>0.42</v>
      </c>
      <c r="K504" s="197">
        <v>3.27</v>
      </c>
      <c r="L504" s="196">
        <v>2.63</v>
      </c>
      <c r="M504" s="196">
        <f>TRUNC(((J504*G504)+(L504*G504)),2)</f>
        <v>132.94</v>
      </c>
      <c r="N504" s="196">
        <f>TRUNC(((J504*H504)+(L504*H504)),2)</f>
        <v>132.94</v>
      </c>
      <c r="O504" s="37"/>
      <c r="P504" s="71">
        <v>0.53</v>
      </c>
      <c r="Q504" s="71">
        <v>3.27</v>
      </c>
      <c r="R504" s="71">
        <v>165.64</v>
      </c>
      <c r="S504" s="71">
        <v>165.64</v>
      </c>
      <c r="T504" s="162">
        <f t="shared" si="57"/>
        <v>-32.699999999999989</v>
      </c>
      <c r="U504" s="71">
        <f t="shared" si="58"/>
        <v>18.3</v>
      </c>
      <c r="V504" s="71">
        <f t="shared" si="59"/>
        <v>114.64</v>
      </c>
    </row>
    <row r="505" spans="1:22" x14ac:dyDescent="0.25">
      <c r="A505" s="60" t="s">
        <v>3464</v>
      </c>
      <c r="B505" s="178" t="s">
        <v>985</v>
      </c>
      <c r="C505" s="181"/>
      <c r="D505" s="181"/>
      <c r="E505" s="180" t="s">
        <v>62</v>
      </c>
      <c r="F505" s="181"/>
      <c r="G505" s="182"/>
      <c r="H505" s="182"/>
      <c r="I505" s="177"/>
      <c r="J505" s="182"/>
      <c r="K505" s="177"/>
      <c r="L505" s="182"/>
      <c r="M505" s="183">
        <f>M506+M515+M520+M524</f>
        <v>302104.93</v>
      </c>
      <c r="N505" s="183">
        <f>N506+N515+N520+N524</f>
        <v>302104.93</v>
      </c>
      <c r="O505" s="37"/>
      <c r="P505" s="67"/>
      <c r="Q505" s="67"/>
      <c r="R505" s="68">
        <v>374830.96</v>
      </c>
      <c r="S505" s="68">
        <v>374830.96</v>
      </c>
      <c r="T505" s="162">
        <f t="shared" si="57"/>
        <v>-72726.030000000028</v>
      </c>
      <c r="U505" s="71">
        <f t="shared" si="58"/>
        <v>0</v>
      </c>
      <c r="V505" s="71">
        <f t="shared" si="59"/>
        <v>0</v>
      </c>
    </row>
    <row r="506" spans="1:22" x14ac:dyDescent="0.25">
      <c r="A506" s="60" t="s">
        <v>3465</v>
      </c>
      <c r="B506" s="184" t="s">
        <v>986</v>
      </c>
      <c r="C506" s="187"/>
      <c r="D506" s="187"/>
      <c r="E506" s="186" t="s">
        <v>987</v>
      </c>
      <c r="F506" s="187"/>
      <c r="G506" s="188"/>
      <c r="H506" s="188"/>
      <c r="I506" s="177"/>
      <c r="J506" s="188"/>
      <c r="K506" s="177"/>
      <c r="L506" s="188"/>
      <c r="M506" s="189">
        <f>SUM(M507:M514)</f>
        <v>117998.66</v>
      </c>
      <c r="N506" s="189">
        <f>SUM(N507:N514)</f>
        <v>117998.66</v>
      </c>
      <c r="O506" s="37"/>
      <c r="P506" s="69"/>
      <c r="Q506" s="69"/>
      <c r="R506" s="70">
        <v>146345.88</v>
      </c>
      <c r="S506" s="70">
        <v>146345.88</v>
      </c>
      <c r="T506" s="162">
        <f t="shared" si="57"/>
        <v>-28347.22</v>
      </c>
      <c r="U506" s="71">
        <f t="shared" si="58"/>
        <v>0</v>
      </c>
      <c r="V506" s="71">
        <f t="shared" si="59"/>
        <v>0</v>
      </c>
    </row>
    <row r="507" spans="1:22" ht="24" x14ac:dyDescent="0.3">
      <c r="A507" s="60" t="s">
        <v>3466</v>
      </c>
      <c r="B507" s="190" t="s">
        <v>988</v>
      </c>
      <c r="C507" s="191" t="s">
        <v>107</v>
      </c>
      <c r="D507" s="192">
        <v>270210</v>
      </c>
      <c r="E507" s="193" t="s">
        <v>2936</v>
      </c>
      <c r="F507" s="194" t="s">
        <v>108</v>
      </c>
      <c r="G507" s="195">
        <v>1397.87</v>
      </c>
      <c r="H507" s="196">
        <v>1397.87</v>
      </c>
      <c r="I507" s="197">
        <v>14.7</v>
      </c>
      <c r="J507" s="196">
        <v>11.85</v>
      </c>
      <c r="K507" s="197">
        <v>5.7</v>
      </c>
      <c r="L507" s="196">
        <v>4.59</v>
      </c>
      <c r="M507" s="196">
        <f t="shared" ref="M507:M514" si="60">TRUNC(((J507*G507)+(L507*G507)),2)</f>
        <v>22980.98</v>
      </c>
      <c r="N507" s="196">
        <f t="shared" ref="N507:N514" si="61">TRUNC(((J507*H507)+(L507*H507)),2)</f>
        <v>22980.98</v>
      </c>
      <c r="O507" s="45"/>
      <c r="P507" s="71">
        <v>14.7</v>
      </c>
      <c r="Q507" s="71">
        <v>5.7</v>
      </c>
      <c r="R507" s="71">
        <v>28516.54</v>
      </c>
      <c r="S507" s="71">
        <v>28516.54</v>
      </c>
      <c r="T507" s="162">
        <f t="shared" si="57"/>
        <v>-5535.5600000000013</v>
      </c>
      <c r="U507" s="71">
        <f t="shared" si="58"/>
        <v>16564.75</v>
      </c>
      <c r="V507" s="71">
        <f t="shared" si="59"/>
        <v>6416.22</v>
      </c>
    </row>
    <row r="508" spans="1:22" ht="36" x14ac:dyDescent="0.3">
      <c r="A508" s="60" t="s">
        <v>3467</v>
      </c>
      <c r="B508" s="190" t="s">
        <v>989</v>
      </c>
      <c r="C508" s="191" t="s">
        <v>107</v>
      </c>
      <c r="D508" s="192">
        <v>271715</v>
      </c>
      <c r="E508" s="198" t="s">
        <v>990</v>
      </c>
      <c r="F508" s="194" t="s">
        <v>143</v>
      </c>
      <c r="G508" s="195">
        <v>217.94</v>
      </c>
      <c r="H508" s="196">
        <v>217.94</v>
      </c>
      <c r="I508" s="197">
        <v>20.05</v>
      </c>
      <c r="J508" s="196">
        <v>16.170000000000002</v>
      </c>
      <c r="K508" s="197">
        <v>17.39</v>
      </c>
      <c r="L508" s="196">
        <v>14.02</v>
      </c>
      <c r="M508" s="196">
        <f t="shared" si="60"/>
        <v>6579.6</v>
      </c>
      <c r="N508" s="196">
        <f t="shared" si="61"/>
        <v>6579.6</v>
      </c>
      <c r="O508" s="46"/>
      <c r="P508" s="71">
        <v>20.05</v>
      </c>
      <c r="Q508" s="71">
        <v>17.39</v>
      </c>
      <c r="R508" s="71">
        <v>8159.67</v>
      </c>
      <c r="S508" s="71">
        <v>8159.67</v>
      </c>
      <c r="T508" s="162">
        <f t="shared" si="57"/>
        <v>-1580.0699999999997</v>
      </c>
      <c r="U508" s="71">
        <f t="shared" si="58"/>
        <v>3524.08</v>
      </c>
      <c r="V508" s="71">
        <f t="shared" si="59"/>
        <v>3055.51</v>
      </c>
    </row>
    <row r="509" spans="1:22" ht="24" x14ac:dyDescent="0.3">
      <c r="A509" s="60" t="s">
        <v>3468</v>
      </c>
      <c r="B509" s="190" t="s">
        <v>991</v>
      </c>
      <c r="C509" s="191" t="s">
        <v>107</v>
      </c>
      <c r="D509" s="192">
        <v>271303</v>
      </c>
      <c r="E509" s="193" t="s">
        <v>2937</v>
      </c>
      <c r="F509" s="194" t="s">
        <v>143</v>
      </c>
      <c r="G509" s="195">
        <v>16</v>
      </c>
      <c r="H509" s="196">
        <v>16</v>
      </c>
      <c r="I509" s="197">
        <v>196.49</v>
      </c>
      <c r="J509" s="196">
        <v>158.46</v>
      </c>
      <c r="K509" s="197">
        <v>110.56</v>
      </c>
      <c r="L509" s="196">
        <v>89.16</v>
      </c>
      <c r="M509" s="196">
        <f t="shared" si="60"/>
        <v>3961.92</v>
      </c>
      <c r="N509" s="196">
        <f t="shared" si="61"/>
        <v>3961.92</v>
      </c>
      <c r="O509" s="45"/>
      <c r="P509" s="71">
        <v>196.49</v>
      </c>
      <c r="Q509" s="71">
        <v>110.56</v>
      </c>
      <c r="R509" s="71">
        <v>4912.8</v>
      </c>
      <c r="S509" s="71">
        <v>4912.8</v>
      </c>
      <c r="T509" s="162">
        <f t="shared" si="57"/>
        <v>-950.88000000000011</v>
      </c>
      <c r="U509" s="71">
        <f t="shared" si="58"/>
        <v>2535.36</v>
      </c>
      <c r="V509" s="71">
        <f t="shared" si="59"/>
        <v>1426.56</v>
      </c>
    </row>
    <row r="510" spans="1:22" ht="24" x14ac:dyDescent="0.3">
      <c r="A510" s="60" t="s">
        <v>3469</v>
      </c>
      <c r="B510" s="190" t="s">
        <v>992</v>
      </c>
      <c r="C510" s="191" t="s">
        <v>131</v>
      </c>
      <c r="D510" s="192">
        <v>98511</v>
      </c>
      <c r="E510" s="198" t="s">
        <v>993</v>
      </c>
      <c r="F510" s="194" t="s">
        <v>102</v>
      </c>
      <c r="G510" s="195">
        <v>2</v>
      </c>
      <c r="H510" s="196">
        <v>2</v>
      </c>
      <c r="I510" s="197">
        <v>95.01</v>
      </c>
      <c r="J510" s="196">
        <v>76.62</v>
      </c>
      <c r="K510" s="197">
        <v>19.13</v>
      </c>
      <c r="L510" s="196">
        <v>15.42</v>
      </c>
      <c r="M510" s="196">
        <f t="shared" si="60"/>
        <v>184.08</v>
      </c>
      <c r="N510" s="196">
        <f t="shared" si="61"/>
        <v>184.08</v>
      </c>
      <c r="O510" s="45"/>
      <c r="P510" s="71">
        <v>95.01</v>
      </c>
      <c r="Q510" s="71">
        <v>19.13</v>
      </c>
      <c r="R510" s="71">
        <v>228.28</v>
      </c>
      <c r="S510" s="71">
        <v>228.28</v>
      </c>
      <c r="T510" s="162">
        <f t="shared" si="57"/>
        <v>-44.199999999999989</v>
      </c>
      <c r="U510" s="71">
        <f t="shared" si="58"/>
        <v>153.24</v>
      </c>
      <c r="V510" s="71">
        <f t="shared" si="59"/>
        <v>30.84</v>
      </c>
    </row>
    <row r="511" spans="1:22" x14ac:dyDescent="0.3">
      <c r="A511" s="60" t="s">
        <v>3470</v>
      </c>
      <c r="B511" s="190" t="s">
        <v>994</v>
      </c>
      <c r="C511" s="191" t="s">
        <v>127</v>
      </c>
      <c r="D511" s="199" t="s">
        <v>995</v>
      </c>
      <c r="E511" s="198" t="s">
        <v>996</v>
      </c>
      <c r="F511" s="194" t="s">
        <v>102</v>
      </c>
      <c r="G511" s="195">
        <v>2</v>
      </c>
      <c r="H511" s="196">
        <v>2</v>
      </c>
      <c r="I511" s="197">
        <v>190.37</v>
      </c>
      <c r="J511" s="196">
        <v>153.53</v>
      </c>
      <c r="K511" s="197">
        <v>8.69</v>
      </c>
      <c r="L511" s="196">
        <v>7</v>
      </c>
      <c r="M511" s="196">
        <f t="shared" si="60"/>
        <v>321.06</v>
      </c>
      <c r="N511" s="196">
        <f t="shared" si="61"/>
        <v>321.06</v>
      </c>
      <c r="O511" s="45"/>
      <c r="P511" s="71">
        <v>190.37</v>
      </c>
      <c r="Q511" s="71">
        <v>8.69</v>
      </c>
      <c r="R511" s="71">
        <v>398.12</v>
      </c>
      <c r="S511" s="71">
        <v>398.12</v>
      </c>
      <c r="T511" s="162">
        <f t="shared" si="57"/>
        <v>-77.06</v>
      </c>
      <c r="U511" s="71">
        <f t="shared" si="58"/>
        <v>307.06</v>
      </c>
      <c r="V511" s="71">
        <f t="shared" si="59"/>
        <v>14</v>
      </c>
    </row>
    <row r="512" spans="1:22" ht="24" x14ac:dyDescent="0.3">
      <c r="A512" s="60" t="s">
        <v>3471</v>
      </c>
      <c r="B512" s="190" t="s">
        <v>997</v>
      </c>
      <c r="C512" s="191" t="s">
        <v>127</v>
      </c>
      <c r="D512" s="199" t="s">
        <v>998</v>
      </c>
      <c r="E512" s="193" t="s">
        <v>2938</v>
      </c>
      <c r="F512" s="194" t="s">
        <v>108</v>
      </c>
      <c r="G512" s="195">
        <v>150</v>
      </c>
      <c r="H512" s="196">
        <v>150</v>
      </c>
      <c r="I512" s="197">
        <v>75.64</v>
      </c>
      <c r="J512" s="196">
        <v>61</v>
      </c>
      <c r="K512" s="197">
        <v>12.68</v>
      </c>
      <c r="L512" s="196">
        <v>10.220000000000001</v>
      </c>
      <c r="M512" s="196">
        <f t="shared" si="60"/>
        <v>10683</v>
      </c>
      <c r="N512" s="196">
        <f t="shared" si="61"/>
        <v>10683</v>
      </c>
      <c r="O512" s="45"/>
      <c r="P512" s="71">
        <v>75.64</v>
      </c>
      <c r="Q512" s="71">
        <v>12.68</v>
      </c>
      <c r="R512" s="71">
        <v>13248</v>
      </c>
      <c r="S512" s="71">
        <v>13248</v>
      </c>
      <c r="T512" s="162">
        <f t="shared" si="57"/>
        <v>-2565</v>
      </c>
      <c r="U512" s="71">
        <f t="shared" si="58"/>
        <v>9150</v>
      </c>
      <c r="V512" s="71">
        <f t="shared" si="59"/>
        <v>1533</v>
      </c>
    </row>
    <row r="513" spans="1:22" ht="24" x14ac:dyDescent="0.3">
      <c r="A513" s="60" t="s">
        <v>3472</v>
      </c>
      <c r="B513" s="190" t="s">
        <v>999</v>
      </c>
      <c r="C513" s="191" t="s">
        <v>127</v>
      </c>
      <c r="D513" s="199" t="s">
        <v>469</v>
      </c>
      <c r="E513" s="193" t="s">
        <v>2939</v>
      </c>
      <c r="F513" s="194" t="s">
        <v>108</v>
      </c>
      <c r="G513" s="195">
        <v>655</v>
      </c>
      <c r="H513" s="196">
        <v>655</v>
      </c>
      <c r="I513" s="197">
        <v>86.88</v>
      </c>
      <c r="J513" s="196">
        <v>70.06</v>
      </c>
      <c r="K513" s="197">
        <v>46.39</v>
      </c>
      <c r="L513" s="196">
        <v>37.409999999999997</v>
      </c>
      <c r="M513" s="196">
        <f t="shared" si="60"/>
        <v>70392.850000000006</v>
      </c>
      <c r="N513" s="196">
        <f t="shared" si="61"/>
        <v>70392.850000000006</v>
      </c>
      <c r="O513" s="45"/>
      <c r="P513" s="71">
        <v>86.88</v>
      </c>
      <c r="Q513" s="71">
        <v>46.39</v>
      </c>
      <c r="R513" s="71">
        <v>87291.85</v>
      </c>
      <c r="S513" s="71">
        <v>87291.85</v>
      </c>
      <c r="T513" s="162">
        <f t="shared" si="57"/>
        <v>-16899</v>
      </c>
      <c r="U513" s="71">
        <f t="shared" si="58"/>
        <v>45889.3</v>
      </c>
      <c r="V513" s="71">
        <f t="shared" si="59"/>
        <v>24503.55</v>
      </c>
    </row>
    <row r="514" spans="1:22" ht="24" x14ac:dyDescent="0.3">
      <c r="A514" s="60" t="s">
        <v>3473</v>
      </c>
      <c r="B514" s="190" t="s">
        <v>1000</v>
      </c>
      <c r="C514" s="191" t="s">
        <v>107</v>
      </c>
      <c r="D514" s="192">
        <v>201410</v>
      </c>
      <c r="E514" s="198" t="s">
        <v>1001</v>
      </c>
      <c r="F514" s="194" t="s">
        <v>108</v>
      </c>
      <c r="G514" s="195">
        <v>52.25</v>
      </c>
      <c r="H514" s="196">
        <v>52.25</v>
      </c>
      <c r="I514" s="197">
        <v>21.97</v>
      </c>
      <c r="J514" s="196">
        <v>17.71</v>
      </c>
      <c r="K514" s="197">
        <v>46.75</v>
      </c>
      <c r="L514" s="196">
        <v>37.700000000000003</v>
      </c>
      <c r="M514" s="196">
        <f t="shared" si="60"/>
        <v>2895.17</v>
      </c>
      <c r="N514" s="196">
        <f t="shared" si="61"/>
        <v>2895.17</v>
      </c>
      <c r="O514" s="45"/>
      <c r="P514" s="71">
        <v>21.97</v>
      </c>
      <c r="Q514" s="71">
        <v>46.75</v>
      </c>
      <c r="R514" s="71">
        <v>3590.62</v>
      </c>
      <c r="S514" s="71">
        <v>3590.62</v>
      </c>
      <c r="T514" s="162">
        <f t="shared" si="57"/>
        <v>-695.44999999999982</v>
      </c>
      <c r="U514" s="71">
        <f t="shared" si="58"/>
        <v>925.34</v>
      </c>
      <c r="V514" s="71">
        <f t="shared" si="59"/>
        <v>1969.82</v>
      </c>
    </row>
    <row r="515" spans="1:22" x14ac:dyDescent="0.25">
      <c r="A515" s="60" t="s">
        <v>3474</v>
      </c>
      <c r="B515" s="184" t="s">
        <v>1002</v>
      </c>
      <c r="C515" s="187"/>
      <c r="D515" s="187"/>
      <c r="E515" s="186" t="s">
        <v>1003</v>
      </c>
      <c r="F515" s="187"/>
      <c r="G515" s="188"/>
      <c r="H515" s="188"/>
      <c r="I515" s="177"/>
      <c r="J515" s="188"/>
      <c r="K515" s="177"/>
      <c r="L515" s="188"/>
      <c r="M515" s="189">
        <f>SUM(M516:M519)</f>
        <v>6246.79</v>
      </c>
      <c r="N515" s="189">
        <f>SUM(N516:N519)</f>
        <v>6246.79</v>
      </c>
      <c r="O515" s="37"/>
      <c r="P515" s="69"/>
      <c r="Q515" s="69"/>
      <c r="R515" s="70">
        <v>7746.2</v>
      </c>
      <c r="S515" s="70">
        <v>7746.2</v>
      </c>
      <c r="T515" s="162">
        <f t="shared" si="57"/>
        <v>-1499.4099999999999</v>
      </c>
      <c r="U515" s="71">
        <f t="shared" si="58"/>
        <v>0</v>
      </c>
      <c r="V515" s="71">
        <f t="shared" si="59"/>
        <v>0</v>
      </c>
    </row>
    <row r="516" spans="1:22" ht="36" x14ac:dyDescent="0.3">
      <c r="A516" s="60" t="s">
        <v>3475</v>
      </c>
      <c r="B516" s="190" t="s">
        <v>1004</v>
      </c>
      <c r="C516" s="191" t="s">
        <v>127</v>
      </c>
      <c r="D516" s="199" t="s">
        <v>1005</v>
      </c>
      <c r="E516" s="193" t="s">
        <v>2940</v>
      </c>
      <c r="F516" s="194" t="s">
        <v>102</v>
      </c>
      <c r="G516" s="195">
        <v>32</v>
      </c>
      <c r="H516" s="196">
        <v>32</v>
      </c>
      <c r="I516" s="197">
        <v>69.86</v>
      </c>
      <c r="J516" s="196">
        <v>56.34</v>
      </c>
      <c r="K516" s="197">
        <v>14.27</v>
      </c>
      <c r="L516" s="196">
        <v>11.5</v>
      </c>
      <c r="M516" s="196">
        <f>TRUNC(((J516*G516)+(L516*G516)),2)</f>
        <v>2170.88</v>
      </c>
      <c r="N516" s="196">
        <f>TRUNC(((J516*H516)+(L516*H516)),2)</f>
        <v>2170.88</v>
      </c>
      <c r="O516" s="45"/>
      <c r="P516" s="71">
        <v>69.86</v>
      </c>
      <c r="Q516" s="71">
        <v>14.27</v>
      </c>
      <c r="R516" s="71">
        <v>2692.16</v>
      </c>
      <c r="S516" s="71">
        <v>2692.16</v>
      </c>
      <c r="T516" s="162">
        <f t="shared" si="57"/>
        <v>-521.27999999999975</v>
      </c>
      <c r="U516" s="71">
        <f t="shared" si="58"/>
        <v>1802.88</v>
      </c>
      <c r="V516" s="71">
        <f t="shared" si="59"/>
        <v>368</v>
      </c>
    </row>
    <row r="517" spans="1:22" ht="24" x14ac:dyDescent="0.3">
      <c r="A517" s="60" t="s">
        <v>3476</v>
      </c>
      <c r="B517" s="190" t="s">
        <v>1006</v>
      </c>
      <c r="C517" s="191" t="s">
        <v>127</v>
      </c>
      <c r="D517" s="199" t="s">
        <v>1007</v>
      </c>
      <c r="E517" s="193" t="s">
        <v>2941</v>
      </c>
      <c r="F517" s="194" t="s">
        <v>102</v>
      </c>
      <c r="G517" s="195">
        <v>32</v>
      </c>
      <c r="H517" s="196">
        <v>32</v>
      </c>
      <c r="I517" s="197">
        <v>94.86</v>
      </c>
      <c r="J517" s="196">
        <v>76.5</v>
      </c>
      <c r="K517" s="197">
        <v>0</v>
      </c>
      <c r="L517" s="196">
        <v>0</v>
      </c>
      <c r="M517" s="196">
        <f>TRUNC(((J517*G517)+(L517*G517)),2)</f>
        <v>2448</v>
      </c>
      <c r="N517" s="196">
        <f>TRUNC(((J517*H517)+(L517*H517)),2)</f>
        <v>2448</v>
      </c>
      <c r="O517" s="45"/>
      <c r="P517" s="71">
        <v>94.86</v>
      </c>
      <c r="Q517" s="71">
        <v>0</v>
      </c>
      <c r="R517" s="71">
        <v>3035.52</v>
      </c>
      <c r="S517" s="71">
        <v>3035.52</v>
      </c>
      <c r="T517" s="162">
        <f t="shared" si="57"/>
        <v>-587.52</v>
      </c>
      <c r="U517" s="71">
        <f t="shared" si="58"/>
        <v>2448</v>
      </c>
      <c r="V517" s="71">
        <f t="shared" si="59"/>
        <v>0</v>
      </c>
    </row>
    <row r="518" spans="1:22" ht="24" x14ac:dyDescent="0.3">
      <c r="A518" s="60" t="s">
        <v>3477</v>
      </c>
      <c r="B518" s="190" t="s">
        <v>1008</v>
      </c>
      <c r="C518" s="191" t="s">
        <v>127</v>
      </c>
      <c r="D518" s="199" t="s">
        <v>1009</v>
      </c>
      <c r="E518" s="193" t="s">
        <v>2942</v>
      </c>
      <c r="F518" s="194" t="s">
        <v>102</v>
      </c>
      <c r="G518" s="195">
        <v>1</v>
      </c>
      <c r="H518" s="196">
        <v>1</v>
      </c>
      <c r="I518" s="197">
        <v>1612.05</v>
      </c>
      <c r="J518" s="196">
        <v>1300.1099999999999</v>
      </c>
      <c r="K518" s="197">
        <v>28.03</v>
      </c>
      <c r="L518" s="196">
        <v>22.6</v>
      </c>
      <c r="M518" s="196">
        <f>TRUNC(((J518*G518)+(L518*G518)),2)</f>
        <v>1322.71</v>
      </c>
      <c r="N518" s="196">
        <f>TRUNC(((J518*H518)+(L518*H518)),2)</f>
        <v>1322.71</v>
      </c>
      <c r="O518" s="45"/>
      <c r="P518" s="71">
        <v>1612.05</v>
      </c>
      <c r="Q518" s="71">
        <v>28.03</v>
      </c>
      <c r="R518" s="71">
        <v>1640.08</v>
      </c>
      <c r="S518" s="71">
        <v>1640.08</v>
      </c>
      <c r="T518" s="162">
        <f t="shared" si="57"/>
        <v>-317.36999999999989</v>
      </c>
      <c r="U518" s="71">
        <f t="shared" si="58"/>
        <v>1300.1099999999999</v>
      </c>
      <c r="V518" s="71">
        <f t="shared" si="59"/>
        <v>22.6</v>
      </c>
    </row>
    <row r="519" spans="1:22" ht="24" x14ac:dyDescent="0.3">
      <c r="A519" s="60" t="s">
        <v>3478</v>
      </c>
      <c r="B519" s="190" t="s">
        <v>1010</v>
      </c>
      <c r="C519" s="191" t="s">
        <v>127</v>
      </c>
      <c r="D519" s="199" t="s">
        <v>1011</v>
      </c>
      <c r="E519" s="198" t="s">
        <v>1012</v>
      </c>
      <c r="F519" s="194" t="s">
        <v>102</v>
      </c>
      <c r="G519" s="195">
        <v>2</v>
      </c>
      <c r="H519" s="196">
        <v>2</v>
      </c>
      <c r="I519" s="197">
        <v>170.54</v>
      </c>
      <c r="J519" s="196">
        <v>137.54</v>
      </c>
      <c r="K519" s="197">
        <v>18.68</v>
      </c>
      <c r="L519" s="196">
        <v>15.06</v>
      </c>
      <c r="M519" s="196">
        <f>TRUNC(((J519*G519)+(L519*G519)),2)</f>
        <v>305.2</v>
      </c>
      <c r="N519" s="196">
        <f>TRUNC(((J519*H519)+(L519*H519)),2)</f>
        <v>305.2</v>
      </c>
      <c r="O519" s="45"/>
      <c r="P519" s="71">
        <v>170.54</v>
      </c>
      <c r="Q519" s="71">
        <v>18.68</v>
      </c>
      <c r="R519" s="71">
        <v>378.44</v>
      </c>
      <c r="S519" s="71">
        <v>378.44</v>
      </c>
      <c r="T519" s="162">
        <f t="shared" si="57"/>
        <v>-73.240000000000009</v>
      </c>
      <c r="U519" s="71">
        <f t="shared" si="58"/>
        <v>275.08</v>
      </c>
      <c r="V519" s="71">
        <f t="shared" si="59"/>
        <v>30.12</v>
      </c>
    </row>
    <row r="520" spans="1:22" x14ac:dyDescent="0.25">
      <c r="A520" s="60" t="s">
        <v>3479</v>
      </c>
      <c r="B520" s="184" t="s">
        <v>1013</v>
      </c>
      <c r="C520" s="187"/>
      <c r="D520" s="187"/>
      <c r="E520" s="186" t="s">
        <v>1014</v>
      </c>
      <c r="F520" s="187"/>
      <c r="G520" s="188"/>
      <c r="H520" s="188"/>
      <c r="I520" s="177"/>
      <c r="J520" s="188"/>
      <c r="K520" s="177"/>
      <c r="L520" s="188"/>
      <c r="M520" s="189">
        <f>SUM(M521:M523)</f>
        <v>8213.08</v>
      </c>
      <c r="N520" s="189">
        <f>SUM(N521:N523)</f>
        <v>8213.08</v>
      </c>
      <c r="O520" s="37"/>
      <c r="P520" s="69"/>
      <c r="Q520" s="69"/>
      <c r="R520" s="70">
        <v>10192.879999999999</v>
      </c>
      <c r="S520" s="70">
        <v>10192.879999999999</v>
      </c>
      <c r="T520" s="162">
        <f t="shared" si="57"/>
        <v>-1979.7999999999993</v>
      </c>
      <c r="U520" s="71">
        <f t="shared" si="58"/>
        <v>0</v>
      </c>
      <c r="V520" s="71">
        <f t="shared" si="59"/>
        <v>0</v>
      </c>
    </row>
    <row r="521" spans="1:22" x14ac:dyDescent="0.25">
      <c r="A521" s="60" t="s">
        <v>3480</v>
      </c>
      <c r="B521" s="190" t="s">
        <v>1015</v>
      </c>
      <c r="C521" s="191" t="s">
        <v>107</v>
      </c>
      <c r="D521" s="192">
        <v>270811</v>
      </c>
      <c r="E521" s="198" t="s">
        <v>1016</v>
      </c>
      <c r="F521" s="194" t="s">
        <v>102</v>
      </c>
      <c r="G521" s="195">
        <v>1</v>
      </c>
      <c r="H521" s="196">
        <v>1</v>
      </c>
      <c r="I521" s="197">
        <v>253.1</v>
      </c>
      <c r="J521" s="196">
        <v>204.12</v>
      </c>
      <c r="K521" s="197">
        <v>439.19</v>
      </c>
      <c r="L521" s="196">
        <v>354.2</v>
      </c>
      <c r="M521" s="196">
        <f>TRUNC(((J521*G521)+(L521*G521)),2)</f>
        <v>558.32000000000005</v>
      </c>
      <c r="N521" s="196">
        <f>TRUNC(((J521*H521)+(L521*H521)),2)</f>
        <v>558.32000000000005</v>
      </c>
      <c r="O521" s="37"/>
      <c r="P521" s="71">
        <v>253.1</v>
      </c>
      <c r="Q521" s="71">
        <v>439.19</v>
      </c>
      <c r="R521" s="71">
        <v>692.29</v>
      </c>
      <c r="S521" s="71">
        <v>692.29</v>
      </c>
      <c r="T521" s="162">
        <f t="shared" si="57"/>
        <v>-133.96999999999991</v>
      </c>
      <c r="U521" s="71">
        <f t="shared" si="58"/>
        <v>204.12</v>
      </c>
      <c r="V521" s="71">
        <f t="shared" si="59"/>
        <v>354.2</v>
      </c>
    </row>
    <row r="522" spans="1:22" x14ac:dyDescent="0.25">
      <c r="A522" s="60" t="s">
        <v>3481</v>
      </c>
      <c r="B522" s="190" t="s">
        <v>1017</v>
      </c>
      <c r="C522" s="191" t="s">
        <v>107</v>
      </c>
      <c r="D522" s="192">
        <v>270804</v>
      </c>
      <c r="E522" s="198" t="s">
        <v>1018</v>
      </c>
      <c r="F522" s="194" t="s">
        <v>102</v>
      </c>
      <c r="G522" s="195">
        <v>1</v>
      </c>
      <c r="H522" s="196">
        <v>1</v>
      </c>
      <c r="I522" s="197">
        <v>1597.48</v>
      </c>
      <c r="J522" s="196">
        <v>1288.3599999999999</v>
      </c>
      <c r="K522" s="197">
        <v>5.58</v>
      </c>
      <c r="L522" s="196">
        <v>4.5</v>
      </c>
      <c r="M522" s="196">
        <f>TRUNC(((J522*G522)+(L522*G522)),2)</f>
        <v>1292.8599999999999</v>
      </c>
      <c r="N522" s="196">
        <f>TRUNC(((J522*H522)+(L522*H522)),2)</f>
        <v>1292.8599999999999</v>
      </c>
      <c r="O522" s="37"/>
      <c r="P522" s="71">
        <v>1597.48</v>
      </c>
      <c r="Q522" s="71">
        <v>5.58</v>
      </c>
      <c r="R522" s="71">
        <v>1603.06</v>
      </c>
      <c r="S522" s="71">
        <v>1603.06</v>
      </c>
      <c r="T522" s="162">
        <f t="shared" si="57"/>
        <v>-310.20000000000005</v>
      </c>
      <c r="U522" s="71">
        <f t="shared" si="58"/>
        <v>1288.3599999999999</v>
      </c>
      <c r="V522" s="71">
        <f t="shared" si="59"/>
        <v>4.5</v>
      </c>
    </row>
    <row r="523" spans="1:22" x14ac:dyDescent="0.25">
      <c r="A523" s="60" t="s">
        <v>3482</v>
      </c>
      <c r="B523" s="190" t="s">
        <v>1019</v>
      </c>
      <c r="C523" s="191" t="s">
        <v>107</v>
      </c>
      <c r="D523" s="192">
        <v>270501</v>
      </c>
      <c r="E523" s="198" t="s">
        <v>1020</v>
      </c>
      <c r="F523" s="194" t="s">
        <v>108</v>
      </c>
      <c r="G523" s="195">
        <v>2193.7600000000002</v>
      </c>
      <c r="H523" s="196">
        <v>2193.7600000000002</v>
      </c>
      <c r="I523" s="197">
        <v>1.6</v>
      </c>
      <c r="J523" s="196">
        <v>1.29</v>
      </c>
      <c r="K523" s="197">
        <v>2</v>
      </c>
      <c r="L523" s="196">
        <v>1.61</v>
      </c>
      <c r="M523" s="196">
        <f>TRUNC(((J523*G523)+(L523*G523)),2)</f>
        <v>6361.9</v>
      </c>
      <c r="N523" s="196">
        <f>TRUNC(((J523*H523)+(L523*H523)),2)</f>
        <v>6361.9</v>
      </c>
      <c r="O523" s="37"/>
      <c r="P523" s="71">
        <v>1.6</v>
      </c>
      <c r="Q523" s="71">
        <v>2</v>
      </c>
      <c r="R523" s="71">
        <v>7897.53</v>
      </c>
      <c r="S523" s="71">
        <v>7897.53</v>
      </c>
      <c r="T523" s="162">
        <f t="shared" si="57"/>
        <v>-1535.63</v>
      </c>
      <c r="U523" s="71">
        <f t="shared" si="58"/>
        <v>2829.95</v>
      </c>
      <c r="V523" s="71">
        <f t="shared" si="59"/>
        <v>3531.95</v>
      </c>
    </row>
    <row r="524" spans="1:22" x14ac:dyDescent="0.25">
      <c r="A524" s="60" t="s">
        <v>3483</v>
      </c>
      <c r="B524" s="184" t="s">
        <v>1021</v>
      </c>
      <c r="C524" s="187"/>
      <c r="D524" s="187"/>
      <c r="E524" s="186" t="s">
        <v>1022</v>
      </c>
      <c r="F524" s="187"/>
      <c r="G524" s="188"/>
      <c r="H524" s="188"/>
      <c r="I524" s="177"/>
      <c r="J524" s="188"/>
      <c r="K524" s="177"/>
      <c r="L524" s="188"/>
      <c r="M524" s="189">
        <f>SUM(M525:M527)</f>
        <v>169646.4</v>
      </c>
      <c r="N524" s="189">
        <f>SUM(N525:N527)</f>
        <v>169646.4</v>
      </c>
      <c r="O524" s="37"/>
      <c r="P524" s="69"/>
      <c r="Q524" s="69"/>
      <c r="R524" s="70">
        <v>210546</v>
      </c>
      <c r="S524" s="70">
        <v>210546</v>
      </c>
      <c r="T524" s="162">
        <f t="shared" si="57"/>
        <v>-40899.600000000006</v>
      </c>
      <c r="U524" s="71">
        <f t="shared" si="58"/>
        <v>0</v>
      </c>
      <c r="V524" s="71">
        <f t="shared" si="59"/>
        <v>0</v>
      </c>
    </row>
    <row r="525" spans="1:22" x14ac:dyDescent="0.25">
      <c r="A525" s="60" t="s">
        <v>3484</v>
      </c>
      <c r="B525" s="205" t="s">
        <v>5089</v>
      </c>
      <c r="C525" s="191" t="s">
        <v>107</v>
      </c>
      <c r="D525" s="192">
        <v>271500</v>
      </c>
      <c r="E525" s="193" t="s">
        <v>5090</v>
      </c>
      <c r="F525" s="206" t="s">
        <v>1028</v>
      </c>
      <c r="G525" s="195">
        <v>7560</v>
      </c>
      <c r="H525" s="209">
        <v>7560</v>
      </c>
      <c r="I525" s="177">
        <v>3.35</v>
      </c>
      <c r="J525" s="196">
        <v>2.7</v>
      </c>
      <c r="K525" s="177">
        <v>0</v>
      </c>
      <c r="L525" s="196">
        <v>0</v>
      </c>
      <c r="M525" s="196">
        <f>TRUNC(((J525*G525)+(L525*G525)),2)</f>
        <v>20412</v>
      </c>
      <c r="N525" s="196">
        <f>TRUNC(((J525*H525)+(L525*H525)),2)</f>
        <v>20412</v>
      </c>
      <c r="O525" s="37"/>
      <c r="P525" s="82">
        <v>3.35</v>
      </c>
      <c r="Q525" s="82">
        <v>0</v>
      </c>
      <c r="R525" s="82">
        <v>25326</v>
      </c>
      <c r="S525" s="71">
        <v>25326</v>
      </c>
      <c r="T525" s="162">
        <f t="shared" ref="T525:T588" si="62">N525-S525</f>
        <v>-4914</v>
      </c>
      <c r="U525" s="71">
        <f t="shared" si="58"/>
        <v>20412</v>
      </c>
      <c r="V525" s="71">
        <f t="shared" si="59"/>
        <v>0</v>
      </c>
    </row>
    <row r="526" spans="1:22" x14ac:dyDescent="0.25">
      <c r="A526" s="60" t="s">
        <v>3485</v>
      </c>
      <c r="B526" s="190" t="s">
        <v>1023</v>
      </c>
      <c r="C526" s="191" t="s">
        <v>127</v>
      </c>
      <c r="D526" s="199" t="s">
        <v>1024</v>
      </c>
      <c r="E526" s="198" t="s">
        <v>1025</v>
      </c>
      <c r="F526" s="194" t="s">
        <v>102</v>
      </c>
      <c r="G526" s="195">
        <v>15120</v>
      </c>
      <c r="H526" s="196">
        <v>15120</v>
      </c>
      <c r="I526" s="197">
        <v>4.3</v>
      </c>
      <c r="J526" s="196">
        <v>3.46</v>
      </c>
      <c r="K526" s="197">
        <v>0</v>
      </c>
      <c r="L526" s="196">
        <v>0</v>
      </c>
      <c r="M526" s="196">
        <f>TRUNC(((J526*G526)+(L526*G526)),2)</f>
        <v>52315.199999999997</v>
      </c>
      <c r="N526" s="196">
        <f>TRUNC(((J526*H526)+(L526*H526)),2)</f>
        <v>52315.199999999997</v>
      </c>
      <c r="O526" s="37"/>
      <c r="P526" s="71">
        <v>4.3</v>
      </c>
      <c r="Q526" s="71">
        <v>0</v>
      </c>
      <c r="R526" s="71">
        <v>65016</v>
      </c>
      <c r="S526" s="71">
        <v>65016</v>
      </c>
      <c r="T526" s="162">
        <f t="shared" si="62"/>
        <v>-12700.800000000003</v>
      </c>
      <c r="U526" s="71">
        <f t="shared" si="58"/>
        <v>52315.199999999997</v>
      </c>
      <c r="V526" s="71">
        <f t="shared" si="59"/>
        <v>0</v>
      </c>
    </row>
    <row r="527" spans="1:22" x14ac:dyDescent="0.25">
      <c r="A527" s="60" t="s">
        <v>3486</v>
      </c>
      <c r="B527" s="190" t="s">
        <v>1026</v>
      </c>
      <c r="C527" s="191" t="s">
        <v>107</v>
      </c>
      <c r="D527" s="192">
        <v>271502</v>
      </c>
      <c r="E527" s="198" t="s">
        <v>1027</v>
      </c>
      <c r="F527" s="194" t="s">
        <v>1028</v>
      </c>
      <c r="G527" s="195">
        <v>7560</v>
      </c>
      <c r="H527" s="196">
        <v>7560</v>
      </c>
      <c r="I527" s="197">
        <v>15.9</v>
      </c>
      <c r="J527" s="196">
        <v>12.82</v>
      </c>
      <c r="K527" s="197">
        <v>0</v>
      </c>
      <c r="L527" s="196">
        <v>0</v>
      </c>
      <c r="M527" s="196">
        <f>TRUNC(((J527*G527)+(L527*G527)),2)</f>
        <v>96919.2</v>
      </c>
      <c r="N527" s="196">
        <f>TRUNC(((J527*H527)+(L527*H527)),2)</f>
        <v>96919.2</v>
      </c>
      <c r="O527" s="37"/>
      <c r="P527" s="71">
        <v>15.9</v>
      </c>
      <c r="Q527" s="71">
        <v>0</v>
      </c>
      <c r="R527" s="71">
        <v>120204</v>
      </c>
      <c r="S527" s="71">
        <v>120204</v>
      </c>
      <c r="T527" s="162">
        <f t="shared" si="62"/>
        <v>-23284.800000000003</v>
      </c>
      <c r="U527" s="71">
        <f t="shared" si="58"/>
        <v>96919.2</v>
      </c>
      <c r="V527" s="71">
        <f t="shared" si="59"/>
        <v>0</v>
      </c>
    </row>
    <row r="528" spans="1:22" x14ac:dyDescent="0.25">
      <c r="A528" s="60" t="s">
        <v>3487</v>
      </c>
      <c r="B528" s="171">
        <v>2</v>
      </c>
      <c r="C528" s="210"/>
      <c r="D528" s="210"/>
      <c r="E528" s="173" t="s">
        <v>1029</v>
      </c>
      <c r="F528" s="174" t="s">
        <v>102</v>
      </c>
      <c r="G528" s="175">
        <v>1</v>
      </c>
      <c r="H528" s="176"/>
      <c r="I528" s="177"/>
      <c r="J528" s="176"/>
      <c r="K528" s="177"/>
      <c r="L528" s="176"/>
      <c r="M528" s="175">
        <f>M529+M531+M533+M536+M553+M581+M623+M663+M666+M668+M670+M674+M678+M681+M686+M689+M695+M698+M709</f>
        <v>189077.03999999998</v>
      </c>
      <c r="N528" s="175">
        <f>N529+N531+N533+N536+N553+N581+N623+N663+N666+N668+N670+N674+N678+N681+N686+N689+N695+N698+N709</f>
        <v>189077.03999999998</v>
      </c>
      <c r="O528" s="37"/>
      <c r="P528" s="66"/>
      <c r="Q528" s="66"/>
      <c r="R528" s="65">
        <v>234543.16</v>
      </c>
      <c r="S528" s="65">
        <v>234543.16</v>
      </c>
      <c r="T528" s="162">
        <f t="shared" si="62"/>
        <v>-45466.120000000024</v>
      </c>
      <c r="U528" s="71">
        <f t="shared" ref="U528:U591" si="63">TRUNC(J528*H528,2)</f>
        <v>0</v>
      </c>
      <c r="V528" s="71">
        <f t="shared" ref="V528:V591" si="64">TRUNC(L528*H528,2)</f>
        <v>0</v>
      </c>
    </row>
    <row r="529" spans="1:22" x14ac:dyDescent="0.25">
      <c r="A529" s="60" t="s">
        <v>3488</v>
      </c>
      <c r="B529" s="178" t="s">
        <v>1030</v>
      </c>
      <c r="C529" s="181"/>
      <c r="D529" s="181"/>
      <c r="E529" s="180" t="s">
        <v>20</v>
      </c>
      <c r="F529" s="181"/>
      <c r="G529" s="182"/>
      <c r="H529" s="182"/>
      <c r="I529" s="177"/>
      <c r="J529" s="182"/>
      <c r="K529" s="177"/>
      <c r="L529" s="182"/>
      <c r="M529" s="183">
        <f>M530</f>
        <v>537.66</v>
      </c>
      <c r="N529" s="183">
        <f>N530</f>
        <v>537.66</v>
      </c>
      <c r="O529" s="37"/>
      <c r="P529" s="67"/>
      <c r="Q529" s="67"/>
      <c r="R529" s="68">
        <v>669.26</v>
      </c>
      <c r="S529" s="68">
        <v>669.26</v>
      </c>
      <c r="T529" s="162">
        <f t="shared" si="62"/>
        <v>-131.60000000000002</v>
      </c>
      <c r="U529" s="71">
        <f t="shared" si="63"/>
        <v>0</v>
      </c>
      <c r="V529" s="71">
        <f t="shared" si="64"/>
        <v>0</v>
      </c>
    </row>
    <row r="530" spans="1:22" ht="24" x14ac:dyDescent="0.3">
      <c r="A530" s="60" t="s">
        <v>3489</v>
      </c>
      <c r="B530" s="190" t="s">
        <v>1031</v>
      </c>
      <c r="C530" s="191" t="s">
        <v>107</v>
      </c>
      <c r="D530" s="192">
        <v>20701</v>
      </c>
      <c r="E530" s="198" t="s">
        <v>1032</v>
      </c>
      <c r="F530" s="194" t="s">
        <v>108</v>
      </c>
      <c r="G530" s="195">
        <v>125.33</v>
      </c>
      <c r="H530" s="196">
        <v>125.33</v>
      </c>
      <c r="I530" s="197">
        <v>3.73</v>
      </c>
      <c r="J530" s="196">
        <v>3</v>
      </c>
      <c r="K530" s="197">
        <v>1.61</v>
      </c>
      <c r="L530" s="196">
        <v>1.29</v>
      </c>
      <c r="M530" s="196">
        <f>TRUNC(((J530*G530)+(L530*G530)),2)</f>
        <v>537.66</v>
      </c>
      <c r="N530" s="196">
        <f>TRUNC(((J530*H530)+(L530*H530)),2)</f>
        <v>537.66</v>
      </c>
      <c r="O530" s="45"/>
      <c r="P530" s="71">
        <v>3.73</v>
      </c>
      <c r="Q530" s="71">
        <v>1.61</v>
      </c>
      <c r="R530" s="71">
        <v>669.26</v>
      </c>
      <c r="S530" s="71">
        <v>669.26</v>
      </c>
      <c r="T530" s="162">
        <f t="shared" si="62"/>
        <v>-131.60000000000002</v>
      </c>
      <c r="U530" s="71">
        <f t="shared" si="63"/>
        <v>375.99</v>
      </c>
      <c r="V530" s="71">
        <f t="shared" si="64"/>
        <v>161.66999999999999</v>
      </c>
    </row>
    <row r="531" spans="1:22" x14ac:dyDescent="0.25">
      <c r="A531" s="60" t="s">
        <v>3490</v>
      </c>
      <c r="B531" s="178" t="s">
        <v>1033</v>
      </c>
      <c r="C531" s="181"/>
      <c r="D531" s="181"/>
      <c r="E531" s="180" t="s">
        <v>22</v>
      </c>
      <c r="F531" s="181"/>
      <c r="G531" s="182"/>
      <c r="H531" s="182"/>
      <c r="I531" s="177"/>
      <c r="J531" s="182"/>
      <c r="K531" s="177"/>
      <c r="L531" s="182"/>
      <c r="M531" s="183">
        <f>M532</f>
        <v>310.63</v>
      </c>
      <c r="N531" s="183">
        <f>N532</f>
        <v>310.63</v>
      </c>
      <c r="O531" s="37"/>
      <c r="P531" s="67"/>
      <c r="Q531" s="67"/>
      <c r="R531" s="68">
        <v>385.26</v>
      </c>
      <c r="S531" s="68">
        <v>385.26</v>
      </c>
      <c r="T531" s="162">
        <f t="shared" si="62"/>
        <v>-74.63</v>
      </c>
      <c r="U531" s="71">
        <f t="shared" si="63"/>
        <v>0</v>
      </c>
      <c r="V531" s="71">
        <f t="shared" si="64"/>
        <v>0</v>
      </c>
    </row>
    <row r="532" spans="1:22" x14ac:dyDescent="0.25">
      <c r="A532" s="60" t="s">
        <v>3491</v>
      </c>
      <c r="B532" s="190" t="s">
        <v>1034</v>
      </c>
      <c r="C532" s="191" t="s">
        <v>107</v>
      </c>
      <c r="D532" s="192">
        <v>30101</v>
      </c>
      <c r="E532" s="198" t="s">
        <v>155</v>
      </c>
      <c r="F532" s="194" t="s">
        <v>125</v>
      </c>
      <c r="G532" s="195">
        <v>8.77</v>
      </c>
      <c r="H532" s="196">
        <v>8.77</v>
      </c>
      <c r="I532" s="197">
        <v>34.33</v>
      </c>
      <c r="J532" s="196">
        <v>27.68</v>
      </c>
      <c r="K532" s="197">
        <v>9.6</v>
      </c>
      <c r="L532" s="196">
        <v>7.74</v>
      </c>
      <c r="M532" s="196">
        <f>TRUNC(((J532*G532)+(L532*G532)),2)</f>
        <v>310.63</v>
      </c>
      <c r="N532" s="196">
        <f>TRUNC(((J532*H532)+(L532*H532)),2)</f>
        <v>310.63</v>
      </c>
      <c r="O532" s="37"/>
      <c r="P532" s="71">
        <v>34.33</v>
      </c>
      <c r="Q532" s="71">
        <v>9.6</v>
      </c>
      <c r="R532" s="71">
        <v>385.26</v>
      </c>
      <c r="S532" s="71">
        <v>385.26</v>
      </c>
      <c r="T532" s="162">
        <f t="shared" si="62"/>
        <v>-74.63</v>
      </c>
      <c r="U532" s="71">
        <f t="shared" si="63"/>
        <v>242.75</v>
      </c>
      <c r="V532" s="71">
        <f t="shared" si="64"/>
        <v>67.87</v>
      </c>
    </row>
    <row r="533" spans="1:22" x14ac:dyDescent="0.25">
      <c r="A533" s="60" t="s">
        <v>3492</v>
      </c>
      <c r="B533" s="178" t="s">
        <v>1035</v>
      </c>
      <c r="C533" s="181"/>
      <c r="D533" s="181"/>
      <c r="E533" s="180" t="s">
        <v>24</v>
      </c>
      <c r="F533" s="181"/>
      <c r="G533" s="182"/>
      <c r="H533" s="182"/>
      <c r="I533" s="177"/>
      <c r="J533" s="182"/>
      <c r="K533" s="177"/>
      <c r="L533" s="182"/>
      <c r="M533" s="183">
        <f>SUM(M534:M535)</f>
        <v>317.08000000000004</v>
      </c>
      <c r="N533" s="183">
        <f>SUM(N534:N535)</f>
        <v>317.08000000000004</v>
      </c>
      <c r="O533" s="37"/>
      <c r="P533" s="67"/>
      <c r="Q533" s="67"/>
      <c r="R533" s="68">
        <v>396.03</v>
      </c>
      <c r="S533" s="68">
        <v>396.03</v>
      </c>
      <c r="T533" s="162">
        <f t="shared" si="62"/>
        <v>-78.949999999999932</v>
      </c>
      <c r="U533" s="71">
        <f t="shared" si="63"/>
        <v>0</v>
      </c>
      <c r="V533" s="71">
        <f t="shared" si="64"/>
        <v>0</v>
      </c>
    </row>
    <row r="534" spans="1:22" ht="24" x14ac:dyDescent="0.3">
      <c r="A534" s="60" t="s">
        <v>3493</v>
      </c>
      <c r="B534" s="190" t="s">
        <v>1036</v>
      </c>
      <c r="C534" s="191" t="s">
        <v>107</v>
      </c>
      <c r="D534" s="192">
        <v>41140</v>
      </c>
      <c r="E534" s="193" t="s">
        <v>2943</v>
      </c>
      <c r="F534" s="194" t="s">
        <v>108</v>
      </c>
      <c r="G534" s="195">
        <v>125.33</v>
      </c>
      <c r="H534" s="196">
        <v>125.33</v>
      </c>
      <c r="I534" s="197">
        <v>0</v>
      </c>
      <c r="J534" s="196">
        <v>0</v>
      </c>
      <c r="K534" s="197">
        <v>2.72</v>
      </c>
      <c r="L534" s="196">
        <v>2.19</v>
      </c>
      <c r="M534" s="196">
        <f>TRUNC(((J534*G534)+(L534*G534)),2)</f>
        <v>274.47000000000003</v>
      </c>
      <c r="N534" s="196">
        <f>TRUNC(((J534*H534)+(L534*H534)),2)</f>
        <v>274.47000000000003</v>
      </c>
      <c r="O534" s="45"/>
      <c r="P534" s="71">
        <v>0</v>
      </c>
      <c r="Q534" s="71">
        <v>2.72</v>
      </c>
      <c r="R534" s="71">
        <v>340.89</v>
      </c>
      <c r="S534" s="71">
        <v>340.89</v>
      </c>
      <c r="T534" s="162">
        <f t="shared" si="62"/>
        <v>-66.419999999999959</v>
      </c>
      <c r="U534" s="71">
        <f t="shared" si="63"/>
        <v>0</v>
      </c>
      <c r="V534" s="71">
        <f t="shared" si="64"/>
        <v>274.47000000000003</v>
      </c>
    </row>
    <row r="535" spans="1:22" x14ac:dyDescent="0.25">
      <c r="A535" s="60" t="s">
        <v>3494</v>
      </c>
      <c r="B535" s="190" t="s">
        <v>1037</v>
      </c>
      <c r="C535" s="191" t="s">
        <v>107</v>
      </c>
      <c r="D535" s="192">
        <v>40905</v>
      </c>
      <c r="E535" s="198" t="s">
        <v>1038</v>
      </c>
      <c r="F535" s="194" t="s">
        <v>108</v>
      </c>
      <c r="G535" s="195">
        <v>125.33</v>
      </c>
      <c r="H535" s="196">
        <v>125.33</v>
      </c>
      <c r="I535" s="197">
        <v>0.11</v>
      </c>
      <c r="J535" s="196">
        <v>0.08</v>
      </c>
      <c r="K535" s="197">
        <v>0.33</v>
      </c>
      <c r="L535" s="196">
        <v>0.26</v>
      </c>
      <c r="M535" s="196">
        <f>TRUNC(((J535*G535)+(L535*G535)),2)</f>
        <v>42.61</v>
      </c>
      <c r="N535" s="196">
        <f>TRUNC(((J535*H535)+(L535*H535)),2)</f>
        <v>42.61</v>
      </c>
      <c r="O535" s="37"/>
      <c r="P535" s="71">
        <v>0.11</v>
      </c>
      <c r="Q535" s="71">
        <v>0.33</v>
      </c>
      <c r="R535" s="71">
        <v>55.14</v>
      </c>
      <c r="S535" s="71">
        <v>55.14</v>
      </c>
      <c r="T535" s="162">
        <f t="shared" si="62"/>
        <v>-12.530000000000001</v>
      </c>
      <c r="U535" s="71">
        <f t="shared" si="63"/>
        <v>10.02</v>
      </c>
      <c r="V535" s="71">
        <f t="shared" si="64"/>
        <v>32.58</v>
      </c>
    </row>
    <row r="536" spans="1:22" x14ac:dyDescent="0.25">
      <c r="A536" s="60" t="s">
        <v>3495</v>
      </c>
      <c r="B536" s="178" t="s">
        <v>1039</v>
      </c>
      <c r="C536" s="181"/>
      <c r="D536" s="181"/>
      <c r="E536" s="180" t="s">
        <v>26</v>
      </c>
      <c r="F536" s="181"/>
      <c r="G536" s="182"/>
      <c r="H536" s="182"/>
      <c r="I536" s="177"/>
      <c r="J536" s="182"/>
      <c r="K536" s="177"/>
      <c r="L536" s="182"/>
      <c r="M536" s="183">
        <f>M537+M541+M551</f>
        <v>12116.03</v>
      </c>
      <c r="N536" s="183">
        <f>N537+N541+N551</f>
        <v>12116.03</v>
      </c>
      <c r="O536" s="37"/>
      <c r="P536" s="67"/>
      <c r="Q536" s="67"/>
      <c r="R536" s="68">
        <v>15028.32</v>
      </c>
      <c r="S536" s="68">
        <v>15028.32</v>
      </c>
      <c r="T536" s="162">
        <f t="shared" si="62"/>
        <v>-2912.2899999999991</v>
      </c>
      <c r="U536" s="71">
        <f t="shared" si="63"/>
        <v>0</v>
      </c>
      <c r="V536" s="71">
        <f t="shared" si="64"/>
        <v>0</v>
      </c>
    </row>
    <row r="537" spans="1:22" x14ac:dyDescent="0.25">
      <c r="A537" s="60" t="s">
        <v>3496</v>
      </c>
      <c r="B537" s="184" t="s">
        <v>1040</v>
      </c>
      <c r="C537" s="187"/>
      <c r="D537" s="187"/>
      <c r="E537" s="186" t="s">
        <v>194</v>
      </c>
      <c r="F537" s="187"/>
      <c r="G537" s="188"/>
      <c r="H537" s="188"/>
      <c r="I537" s="177"/>
      <c r="J537" s="188"/>
      <c r="K537" s="177"/>
      <c r="L537" s="188"/>
      <c r="M537" s="189">
        <f>SUM(M538:M540)</f>
        <v>7984.94</v>
      </c>
      <c r="N537" s="189">
        <f>SUM(N538:N540)</f>
        <v>7984.94</v>
      </c>
      <c r="O537" s="37"/>
      <c r="P537" s="69"/>
      <c r="Q537" s="69"/>
      <c r="R537" s="70">
        <v>9904.61</v>
      </c>
      <c r="S537" s="70">
        <v>9904.61</v>
      </c>
      <c r="T537" s="162">
        <f t="shared" si="62"/>
        <v>-1919.670000000001</v>
      </c>
      <c r="U537" s="71">
        <f t="shared" si="63"/>
        <v>0</v>
      </c>
      <c r="V537" s="71">
        <f t="shared" si="64"/>
        <v>0</v>
      </c>
    </row>
    <row r="538" spans="1:22" x14ac:dyDescent="0.25">
      <c r="A538" s="60" t="s">
        <v>3497</v>
      </c>
      <c r="B538" s="190" t="s">
        <v>1041</v>
      </c>
      <c r="C538" s="191" t="s">
        <v>107</v>
      </c>
      <c r="D538" s="192">
        <v>50302</v>
      </c>
      <c r="E538" s="198" t="s">
        <v>198</v>
      </c>
      <c r="F538" s="194" t="s">
        <v>143</v>
      </c>
      <c r="G538" s="195">
        <v>73.5</v>
      </c>
      <c r="H538" s="196">
        <v>73.5</v>
      </c>
      <c r="I538" s="197">
        <v>31.84</v>
      </c>
      <c r="J538" s="196">
        <v>25.67</v>
      </c>
      <c r="K538" s="197">
        <v>37.479999999999997</v>
      </c>
      <c r="L538" s="196">
        <v>30.22</v>
      </c>
      <c r="M538" s="196">
        <f>TRUNC(((J538*G538)+(L538*G538)),2)</f>
        <v>4107.91</v>
      </c>
      <c r="N538" s="196">
        <f>TRUNC(((J538*H538)+(L538*H538)),2)</f>
        <v>4107.91</v>
      </c>
      <c r="O538" s="37"/>
      <c r="P538" s="71">
        <v>31.84</v>
      </c>
      <c r="Q538" s="71">
        <v>37.479999999999997</v>
      </c>
      <c r="R538" s="71">
        <v>5095.0200000000004</v>
      </c>
      <c r="S538" s="71">
        <v>5095.0200000000004</v>
      </c>
      <c r="T538" s="162">
        <f t="shared" si="62"/>
        <v>-987.11000000000058</v>
      </c>
      <c r="U538" s="71">
        <f t="shared" si="63"/>
        <v>1886.74</v>
      </c>
      <c r="V538" s="71">
        <f t="shared" si="64"/>
        <v>2221.17</v>
      </c>
    </row>
    <row r="539" spans="1:22" x14ac:dyDescent="0.25">
      <c r="A539" s="60" t="s">
        <v>3498</v>
      </c>
      <c r="B539" s="190" t="s">
        <v>1042</v>
      </c>
      <c r="C539" s="191" t="s">
        <v>107</v>
      </c>
      <c r="D539" s="192">
        <v>52005</v>
      </c>
      <c r="E539" s="198" t="s">
        <v>200</v>
      </c>
      <c r="F539" s="194" t="s">
        <v>201</v>
      </c>
      <c r="G539" s="195">
        <v>298.13</v>
      </c>
      <c r="H539" s="196">
        <v>298.13</v>
      </c>
      <c r="I539" s="197">
        <v>8.99</v>
      </c>
      <c r="J539" s="196">
        <v>7.25</v>
      </c>
      <c r="K539" s="197">
        <v>2.98</v>
      </c>
      <c r="L539" s="196">
        <v>2.4</v>
      </c>
      <c r="M539" s="196">
        <f>TRUNC(((J539*G539)+(L539*G539)),2)</f>
        <v>2876.95</v>
      </c>
      <c r="N539" s="196">
        <f>TRUNC(((J539*H539)+(L539*H539)),2)</f>
        <v>2876.95</v>
      </c>
      <c r="O539" s="37"/>
      <c r="P539" s="71">
        <v>8.99</v>
      </c>
      <c r="Q539" s="71">
        <v>2.98</v>
      </c>
      <c r="R539" s="71">
        <v>3568.61</v>
      </c>
      <c r="S539" s="71">
        <v>3568.61</v>
      </c>
      <c r="T539" s="162">
        <f t="shared" si="62"/>
        <v>-691.66000000000031</v>
      </c>
      <c r="U539" s="71">
        <f t="shared" si="63"/>
        <v>2161.44</v>
      </c>
      <c r="V539" s="71">
        <f t="shared" si="64"/>
        <v>715.51</v>
      </c>
    </row>
    <row r="540" spans="1:22" x14ac:dyDescent="0.25">
      <c r="A540" s="60" t="s">
        <v>3499</v>
      </c>
      <c r="B540" s="190" t="s">
        <v>1043</v>
      </c>
      <c r="C540" s="191" t="s">
        <v>107</v>
      </c>
      <c r="D540" s="192">
        <v>52014</v>
      </c>
      <c r="E540" s="198" t="s">
        <v>203</v>
      </c>
      <c r="F540" s="194" t="s">
        <v>201</v>
      </c>
      <c r="G540" s="195">
        <v>81.11</v>
      </c>
      <c r="H540" s="196">
        <v>81.11</v>
      </c>
      <c r="I540" s="197">
        <v>12.69</v>
      </c>
      <c r="J540" s="196">
        <v>10.23</v>
      </c>
      <c r="K540" s="197">
        <v>2.61</v>
      </c>
      <c r="L540" s="196">
        <v>2.1</v>
      </c>
      <c r="M540" s="196">
        <f>TRUNC(((J540*G540)+(L540*G540)),2)</f>
        <v>1000.08</v>
      </c>
      <c r="N540" s="196">
        <f>TRUNC(((J540*H540)+(L540*H540)),2)</f>
        <v>1000.08</v>
      </c>
      <c r="O540" s="37"/>
      <c r="P540" s="71">
        <v>12.69</v>
      </c>
      <c r="Q540" s="71">
        <v>2.61</v>
      </c>
      <c r="R540" s="71">
        <v>1240.98</v>
      </c>
      <c r="S540" s="71">
        <v>1240.98</v>
      </c>
      <c r="T540" s="162">
        <f t="shared" si="62"/>
        <v>-240.89999999999998</v>
      </c>
      <c r="U540" s="71">
        <f t="shared" si="63"/>
        <v>829.75</v>
      </c>
      <c r="V540" s="71">
        <f t="shared" si="64"/>
        <v>170.33</v>
      </c>
    </row>
    <row r="541" spans="1:22" x14ac:dyDescent="0.25">
      <c r="A541" s="60" t="s">
        <v>3500</v>
      </c>
      <c r="B541" s="184" t="s">
        <v>1044</v>
      </c>
      <c r="C541" s="187"/>
      <c r="D541" s="187"/>
      <c r="E541" s="186" t="s">
        <v>1045</v>
      </c>
      <c r="F541" s="187"/>
      <c r="G541" s="188"/>
      <c r="H541" s="188"/>
      <c r="I541" s="177"/>
      <c r="J541" s="188"/>
      <c r="K541" s="177"/>
      <c r="L541" s="188"/>
      <c r="M541" s="189">
        <f>SUM(M542:M550)</f>
        <v>4058.5499999999997</v>
      </c>
      <c r="N541" s="189">
        <f>SUM(N542:N550)</f>
        <v>4058.5499999999997</v>
      </c>
      <c r="O541" s="37"/>
      <c r="P541" s="69"/>
      <c r="Q541" s="69"/>
      <c r="R541" s="70">
        <v>5033.71</v>
      </c>
      <c r="S541" s="70">
        <v>5033.71</v>
      </c>
      <c r="T541" s="162">
        <f t="shared" si="62"/>
        <v>-975.16000000000031</v>
      </c>
      <c r="U541" s="71">
        <f t="shared" si="63"/>
        <v>0</v>
      </c>
      <c r="V541" s="71">
        <f t="shared" si="64"/>
        <v>0</v>
      </c>
    </row>
    <row r="542" spans="1:22" x14ac:dyDescent="0.25">
      <c r="A542" s="60" t="s">
        <v>3501</v>
      </c>
      <c r="B542" s="190" t="s">
        <v>1046</v>
      </c>
      <c r="C542" s="191" t="s">
        <v>107</v>
      </c>
      <c r="D542" s="192">
        <v>50901</v>
      </c>
      <c r="E542" s="198" t="s">
        <v>213</v>
      </c>
      <c r="F542" s="194" t="s">
        <v>125</v>
      </c>
      <c r="G542" s="195">
        <v>4.8499999999999996</v>
      </c>
      <c r="H542" s="196">
        <v>4.8499999999999996</v>
      </c>
      <c r="I542" s="197">
        <v>0</v>
      </c>
      <c r="J542" s="196">
        <v>0</v>
      </c>
      <c r="K542" s="197">
        <v>43.34</v>
      </c>
      <c r="L542" s="196">
        <v>34.950000000000003</v>
      </c>
      <c r="M542" s="196">
        <f t="shared" ref="M542:M550" si="65">TRUNC(((J542*G542)+(L542*G542)),2)</f>
        <v>169.5</v>
      </c>
      <c r="N542" s="196">
        <f t="shared" ref="N542:N550" si="66">TRUNC(((J542*H542)+(L542*H542)),2)</f>
        <v>169.5</v>
      </c>
      <c r="O542" s="37"/>
      <c r="P542" s="71">
        <v>0</v>
      </c>
      <c r="Q542" s="71">
        <v>43.34</v>
      </c>
      <c r="R542" s="71">
        <v>210.19</v>
      </c>
      <c r="S542" s="71">
        <v>210.19</v>
      </c>
      <c r="T542" s="162">
        <f t="shared" si="62"/>
        <v>-40.69</v>
      </c>
      <c r="U542" s="71">
        <f t="shared" si="63"/>
        <v>0</v>
      </c>
      <c r="V542" s="71">
        <f t="shared" si="64"/>
        <v>169.5</v>
      </c>
    </row>
    <row r="543" spans="1:22" x14ac:dyDescent="0.25">
      <c r="A543" s="60" t="s">
        <v>3502</v>
      </c>
      <c r="B543" s="190" t="s">
        <v>1047</v>
      </c>
      <c r="C543" s="191" t="s">
        <v>107</v>
      </c>
      <c r="D543" s="192">
        <v>50902</v>
      </c>
      <c r="E543" s="198" t="s">
        <v>215</v>
      </c>
      <c r="F543" s="194" t="s">
        <v>108</v>
      </c>
      <c r="G543" s="195">
        <v>8.82</v>
      </c>
      <c r="H543" s="196">
        <v>8.82</v>
      </c>
      <c r="I543" s="197">
        <v>0</v>
      </c>
      <c r="J543" s="196">
        <v>0</v>
      </c>
      <c r="K543" s="197">
        <v>5.34</v>
      </c>
      <c r="L543" s="196">
        <v>4.3</v>
      </c>
      <c r="M543" s="196">
        <f t="shared" si="65"/>
        <v>37.92</v>
      </c>
      <c r="N543" s="196">
        <f t="shared" si="66"/>
        <v>37.92</v>
      </c>
      <c r="O543" s="37"/>
      <c r="P543" s="71">
        <v>0</v>
      </c>
      <c r="Q543" s="71">
        <v>5.34</v>
      </c>
      <c r="R543" s="71">
        <v>47.09</v>
      </c>
      <c r="S543" s="71">
        <v>47.09</v>
      </c>
      <c r="T543" s="162">
        <f t="shared" si="62"/>
        <v>-9.1700000000000017</v>
      </c>
      <c r="U543" s="71">
        <f t="shared" si="63"/>
        <v>0</v>
      </c>
      <c r="V543" s="71">
        <f t="shared" si="64"/>
        <v>37.92</v>
      </c>
    </row>
    <row r="544" spans="1:22" x14ac:dyDescent="0.25">
      <c r="A544" s="60" t="s">
        <v>3503</v>
      </c>
      <c r="B544" s="190" t="s">
        <v>1048</v>
      </c>
      <c r="C544" s="191" t="s">
        <v>107</v>
      </c>
      <c r="D544" s="192">
        <v>60470</v>
      </c>
      <c r="E544" s="198" t="s">
        <v>217</v>
      </c>
      <c r="F544" s="194" t="s">
        <v>125</v>
      </c>
      <c r="G544" s="195">
        <v>0.32</v>
      </c>
      <c r="H544" s="196">
        <v>0.32</v>
      </c>
      <c r="I544" s="197">
        <v>181.54</v>
      </c>
      <c r="J544" s="196">
        <v>146.41</v>
      </c>
      <c r="K544" s="197">
        <v>26.68</v>
      </c>
      <c r="L544" s="196">
        <v>21.51</v>
      </c>
      <c r="M544" s="196">
        <f t="shared" si="65"/>
        <v>53.73</v>
      </c>
      <c r="N544" s="196">
        <f t="shared" si="66"/>
        <v>53.73</v>
      </c>
      <c r="O544" s="37"/>
      <c r="P544" s="71">
        <v>181.54</v>
      </c>
      <c r="Q544" s="71">
        <v>26.68</v>
      </c>
      <c r="R544" s="71">
        <v>66.63</v>
      </c>
      <c r="S544" s="71">
        <v>66.63</v>
      </c>
      <c r="T544" s="162">
        <f t="shared" si="62"/>
        <v>-12.899999999999999</v>
      </c>
      <c r="U544" s="71">
        <f t="shared" si="63"/>
        <v>46.85</v>
      </c>
      <c r="V544" s="71">
        <f t="shared" si="64"/>
        <v>6.88</v>
      </c>
    </row>
    <row r="545" spans="1:22" x14ac:dyDescent="0.25">
      <c r="A545" s="60" t="s">
        <v>3504</v>
      </c>
      <c r="B545" s="190" t="s">
        <v>1049</v>
      </c>
      <c r="C545" s="191" t="s">
        <v>107</v>
      </c>
      <c r="D545" s="192">
        <v>51036</v>
      </c>
      <c r="E545" s="198" t="s">
        <v>219</v>
      </c>
      <c r="F545" s="194" t="s">
        <v>125</v>
      </c>
      <c r="G545" s="195">
        <v>3.7</v>
      </c>
      <c r="H545" s="196">
        <v>3.7</v>
      </c>
      <c r="I545" s="197">
        <v>588.54</v>
      </c>
      <c r="J545" s="196">
        <v>474.65</v>
      </c>
      <c r="K545" s="197">
        <v>0</v>
      </c>
      <c r="L545" s="196">
        <v>0</v>
      </c>
      <c r="M545" s="196">
        <f t="shared" si="65"/>
        <v>1756.2</v>
      </c>
      <c r="N545" s="196">
        <f t="shared" si="66"/>
        <v>1756.2</v>
      </c>
      <c r="O545" s="37"/>
      <c r="P545" s="71">
        <v>588.54</v>
      </c>
      <c r="Q545" s="71">
        <v>0</v>
      </c>
      <c r="R545" s="71">
        <v>2177.59</v>
      </c>
      <c r="S545" s="71">
        <v>2177.59</v>
      </c>
      <c r="T545" s="162">
        <f t="shared" si="62"/>
        <v>-421.3900000000001</v>
      </c>
      <c r="U545" s="71">
        <f t="shared" si="63"/>
        <v>1756.2</v>
      </c>
      <c r="V545" s="71">
        <f t="shared" si="64"/>
        <v>0</v>
      </c>
    </row>
    <row r="546" spans="1:22" ht="24" x14ac:dyDescent="0.3">
      <c r="A546" s="60" t="s">
        <v>3505</v>
      </c>
      <c r="B546" s="190" t="s">
        <v>1050</v>
      </c>
      <c r="C546" s="191" t="s">
        <v>107</v>
      </c>
      <c r="D546" s="192">
        <v>51060</v>
      </c>
      <c r="E546" s="193" t="s">
        <v>2906</v>
      </c>
      <c r="F546" s="194" t="s">
        <v>125</v>
      </c>
      <c r="G546" s="195">
        <v>3.7</v>
      </c>
      <c r="H546" s="196">
        <v>3.7</v>
      </c>
      <c r="I546" s="197">
        <v>0.12</v>
      </c>
      <c r="J546" s="196">
        <v>0.09</v>
      </c>
      <c r="K546" s="197">
        <v>40.18</v>
      </c>
      <c r="L546" s="196">
        <v>32.4</v>
      </c>
      <c r="M546" s="196">
        <f t="shared" si="65"/>
        <v>120.21</v>
      </c>
      <c r="N546" s="196">
        <f t="shared" si="66"/>
        <v>120.21</v>
      </c>
      <c r="O546" s="45"/>
      <c r="P546" s="71">
        <v>0.12</v>
      </c>
      <c r="Q546" s="71">
        <v>40.18</v>
      </c>
      <c r="R546" s="71">
        <v>149.11000000000001</v>
      </c>
      <c r="S546" s="71">
        <v>149.11000000000001</v>
      </c>
      <c r="T546" s="162">
        <f t="shared" si="62"/>
        <v>-28.90000000000002</v>
      </c>
      <c r="U546" s="71">
        <f t="shared" si="63"/>
        <v>0.33</v>
      </c>
      <c r="V546" s="71">
        <f t="shared" si="64"/>
        <v>119.88</v>
      </c>
    </row>
    <row r="547" spans="1:22" x14ac:dyDescent="0.25">
      <c r="A547" s="60" t="s">
        <v>3506</v>
      </c>
      <c r="B547" s="190" t="s">
        <v>1051</v>
      </c>
      <c r="C547" s="191" t="s">
        <v>107</v>
      </c>
      <c r="D547" s="192">
        <v>52014</v>
      </c>
      <c r="E547" s="198" t="s">
        <v>203</v>
      </c>
      <c r="F547" s="194" t="s">
        <v>201</v>
      </c>
      <c r="G547" s="195">
        <v>50.63</v>
      </c>
      <c r="H547" s="196">
        <v>50.63</v>
      </c>
      <c r="I547" s="197">
        <v>12.69</v>
      </c>
      <c r="J547" s="196">
        <v>10.23</v>
      </c>
      <c r="K547" s="197">
        <v>2.61</v>
      </c>
      <c r="L547" s="196">
        <v>2.1</v>
      </c>
      <c r="M547" s="196">
        <f t="shared" si="65"/>
        <v>624.26</v>
      </c>
      <c r="N547" s="196">
        <f t="shared" si="66"/>
        <v>624.26</v>
      </c>
      <c r="O547" s="37"/>
      <c r="P547" s="71">
        <v>12.69</v>
      </c>
      <c r="Q547" s="71">
        <v>2.61</v>
      </c>
      <c r="R547" s="71">
        <v>774.63</v>
      </c>
      <c r="S547" s="71">
        <v>774.63</v>
      </c>
      <c r="T547" s="162">
        <f t="shared" si="62"/>
        <v>-150.37</v>
      </c>
      <c r="U547" s="71">
        <f t="shared" si="63"/>
        <v>517.94000000000005</v>
      </c>
      <c r="V547" s="71">
        <f t="shared" si="64"/>
        <v>106.32</v>
      </c>
    </row>
    <row r="548" spans="1:22" x14ac:dyDescent="0.25">
      <c r="A548" s="60" t="s">
        <v>3507</v>
      </c>
      <c r="B548" s="190" t="s">
        <v>1052</v>
      </c>
      <c r="C548" s="191" t="s">
        <v>107</v>
      </c>
      <c r="D548" s="192">
        <v>52005</v>
      </c>
      <c r="E548" s="198" t="s">
        <v>200</v>
      </c>
      <c r="F548" s="194" t="s">
        <v>201</v>
      </c>
      <c r="G548" s="195">
        <v>40.82</v>
      </c>
      <c r="H548" s="196">
        <v>40.82</v>
      </c>
      <c r="I548" s="197">
        <v>8.99</v>
      </c>
      <c r="J548" s="196">
        <v>7.25</v>
      </c>
      <c r="K548" s="197">
        <v>2.98</v>
      </c>
      <c r="L548" s="196">
        <v>2.4</v>
      </c>
      <c r="M548" s="196">
        <f t="shared" si="65"/>
        <v>393.91</v>
      </c>
      <c r="N548" s="196">
        <f t="shared" si="66"/>
        <v>393.91</v>
      </c>
      <c r="O548" s="37"/>
      <c r="P548" s="71">
        <v>8.99</v>
      </c>
      <c r="Q548" s="71">
        <v>2.98</v>
      </c>
      <c r="R548" s="71">
        <v>488.61</v>
      </c>
      <c r="S548" s="71">
        <v>488.61</v>
      </c>
      <c r="T548" s="162">
        <f t="shared" si="62"/>
        <v>-94.699999999999989</v>
      </c>
      <c r="U548" s="71">
        <f t="shared" si="63"/>
        <v>295.94</v>
      </c>
      <c r="V548" s="71">
        <f t="shared" si="64"/>
        <v>97.96</v>
      </c>
    </row>
    <row r="549" spans="1:22" x14ac:dyDescent="0.25">
      <c r="A549" s="60" t="s">
        <v>3508</v>
      </c>
      <c r="B549" s="190" t="s">
        <v>1053</v>
      </c>
      <c r="C549" s="191" t="s">
        <v>107</v>
      </c>
      <c r="D549" s="192">
        <v>60191</v>
      </c>
      <c r="E549" s="198" t="s">
        <v>244</v>
      </c>
      <c r="F549" s="194" t="s">
        <v>108</v>
      </c>
      <c r="G549" s="195">
        <v>30.24</v>
      </c>
      <c r="H549" s="196">
        <v>30.24</v>
      </c>
      <c r="I549" s="197">
        <v>24.8</v>
      </c>
      <c r="J549" s="196">
        <v>20</v>
      </c>
      <c r="K549" s="197">
        <v>11.37</v>
      </c>
      <c r="L549" s="196">
        <v>9.16</v>
      </c>
      <c r="M549" s="196">
        <f t="shared" si="65"/>
        <v>881.79</v>
      </c>
      <c r="N549" s="196">
        <f t="shared" si="66"/>
        <v>881.79</v>
      </c>
      <c r="O549" s="37"/>
      <c r="P549" s="71">
        <v>24.8</v>
      </c>
      <c r="Q549" s="71">
        <v>11.37</v>
      </c>
      <c r="R549" s="71">
        <v>1093.78</v>
      </c>
      <c r="S549" s="71">
        <v>1093.78</v>
      </c>
      <c r="T549" s="162">
        <f t="shared" si="62"/>
        <v>-211.99</v>
      </c>
      <c r="U549" s="71">
        <f t="shared" si="63"/>
        <v>604.79999999999995</v>
      </c>
      <c r="V549" s="71">
        <f t="shared" si="64"/>
        <v>276.99</v>
      </c>
    </row>
    <row r="550" spans="1:22" x14ac:dyDescent="0.25">
      <c r="A550" s="60" t="s">
        <v>3509</v>
      </c>
      <c r="B550" s="190" t="s">
        <v>1054</v>
      </c>
      <c r="C550" s="191" t="s">
        <v>107</v>
      </c>
      <c r="D550" s="192">
        <v>50903</v>
      </c>
      <c r="E550" s="198" t="s">
        <v>1055</v>
      </c>
      <c r="F550" s="194" t="s">
        <v>125</v>
      </c>
      <c r="G550" s="195">
        <v>1.1499999999999999</v>
      </c>
      <c r="H550" s="196">
        <v>1.1499999999999999</v>
      </c>
      <c r="I550" s="197">
        <v>0</v>
      </c>
      <c r="J550" s="196">
        <v>0</v>
      </c>
      <c r="K550" s="197">
        <v>22.68</v>
      </c>
      <c r="L550" s="196">
        <v>18.29</v>
      </c>
      <c r="M550" s="196">
        <f t="shared" si="65"/>
        <v>21.03</v>
      </c>
      <c r="N550" s="196">
        <f t="shared" si="66"/>
        <v>21.03</v>
      </c>
      <c r="O550" s="37"/>
      <c r="P550" s="71">
        <v>0</v>
      </c>
      <c r="Q550" s="71">
        <v>22.68</v>
      </c>
      <c r="R550" s="71">
        <v>26.08</v>
      </c>
      <c r="S550" s="71">
        <v>26.08</v>
      </c>
      <c r="T550" s="162">
        <f t="shared" si="62"/>
        <v>-5.0499999999999972</v>
      </c>
      <c r="U550" s="71">
        <f t="shared" si="63"/>
        <v>0</v>
      </c>
      <c r="V550" s="71">
        <f t="shared" si="64"/>
        <v>21.03</v>
      </c>
    </row>
    <row r="551" spans="1:22" x14ac:dyDescent="0.25">
      <c r="A551" s="60" t="s">
        <v>3510</v>
      </c>
      <c r="B551" s="184" t="s">
        <v>1056</v>
      </c>
      <c r="C551" s="187"/>
      <c r="D551" s="187"/>
      <c r="E551" s="186" t="s">
        <v>233</v>
      </c>
      <c r="F551" s="187"/>
      <c r="G551" s="188"/>
      <c r="H551" s="188"/>
      <c r="I551" s="177"/>
      <c r="J551" s="188"/>
      <c r="K551" s="177"/>
      <c r="L551" s="188"/>
      <c r="M551" s="189">
        <f>M552</f>
        <v>72.540000000000006</v>
      </c>
      <c r="N551" s="189">
        <f>N552</f>
        <v>72.540000000000006</v>
      </c>
      <c r="O551" s="37"/>
      <c r="P551" s="69"/>
      <c r="Q551" s="69"/>
      <c r="R551" s="70">
        <v>90</v>
      </c>
      <c r="S551" s="70">
        <v>90</v>
      </c>
      <c r="T551" s="162">
        <f t="shared" si="62"/>
        <v>-17.459999999999994</v>
      </c>
      <c r="U551" s="71">
        <f t="shared" si="63"/>
        <v>0</v>
      </c>
      <c r="V551" s="71">
        <f t="shared" si="64"/>
        <v>0</v>
      </c>
    </row>
    <row r="552" spans="1:22" x14ac:dyDescent="0.25">
      <c r="A552" s="60" t="s">
        <v>3511</v>
      </c>
      <c r="B552" s="190" t="s">
        <v>1057</v>
      </c>
      <c r="C552" s="191" t="s">
        <v>107</v>
      </c>
      <c r="D552" s="192">
        <v>50251</v>
      </c>
      <c r="E552" s="198" t="s">
        <v>235</v>
      </c>
      <c r="F552" s="194" t="s">
        <v>102</v>
      </c>
      <c r="G552" s="195">
        <v>6</v>
      </c>
      <c r="H552" s="196">
        <v>6</v>
      </c>
      <c r="I552" s="197">
        <v>15</v>
      </c>
      <c r="J552" s="196">
        <v>12.09</v>
      </c>
      <c r="K552" s="197">
        <v>0</v>
      </c>
      <c r="L552" s="196">
        <v>0</v>
      </c>
      <c r="M552" s="196">
        <f>TRUNC(((J552*G552)+(L552*G552)),2)</f>
        <v>72.540000000000006</v>
      </c>
      <c r="N552" s="196">
        <f>TRUNC(((J552*H552)+(L552*H552)),2)</f>
        <v>72.540000000000006</v>
      </c>
      <c r="O552" s="37"/>
      <c r="P552" s="71">
        <v>15</v>
      </c>
      <c r="Q552" s="71">
        <v>0</v>
      </c>
      <c r="R552" s="71">
        <v>90</v>
      </c>
      <c r="S552" s="71">
        <v>90</v>
      </c>
      <c r="T552" s="162">
        <f t="shared" si="62"/>
        <v>-17.459999999999994</v>
      </c>
      <c r="U552" s="71">
        <f t="shared" si="63"/>
        <v>72.540000000000006</v>
      </c>
      <c r="V552" s="71">
        <f t="shared" si="64"/>
        <v>0</v>
      </c>
    </row>
    <row r="553" spans="1:22" x14ac:dyDescent="0.25">
      <c r="A553" s="60" t="s">
        <v>3512</v>
      </c>
      <c r="B553" s="178" t="s">
        <v>1058</v>
      </c>
      <c r="C553" s="181"/>
      <c r="D553" s="181"/>
      <c r="E553" s="180" t="s">
        <v>28</v>
      </c>
      <c r="F553" s="181"/>
      <c r="G553" s="182"/>
      <c r="H553" s="182"/>
      <c r="I553" s="177"/>
      <c r="J553" s="182"/>
      <c r="K553" s="177"/>
      <c r="L553" s="182"/>
      <c r="M553" s="183">
        <f>M554+M564+M570+M577+M579</f>
        <v>31319.040000000001</v>
      </c>
      <c r="N553" s="183">
        <f>N554+N564+N570+N577+N579</f>
        <v>31319.040000000001</v>
      </c>
      <c r="O553" s="37"/>
      <c r="P553" s="67"/>
      <c r="Q553" s="67"/>
      <c r="R553" s="68">
        <v>38842.19</v>
      </c>
      <c r="S553" s="68">
        <v>38842.19</v>
      </c>
      <c r="T553" s="162">
        <f t="shared" si="62"/>
        <v>-7523.1500000000015</v>
      </c>
      <c r="U553" s="71">
        <f t="shared" si="63"/>
        <v>0</v>
      </c>
      <c r="V553" s="71">
        <f t="shared" si="64"/>
        <v>0</v>
      </c>
    </row>
    <row r="554" spans="1:22" x14ac:dyDescent="0.25">
      <c r="A554" s="60" t="s">
        <v>3513</v>
      </c>
      <c r="B554" s="184" t="s">
        <v>1059</v>
      </c>
      <c r="C554" s="187"/>
      <c r="D554" s="187"/>
      <c r="E554" s="186" t="s">
        <v>238</v>
      </c>
      <c r="F554" s="187"/>
      <c r="G554" s="188"/>
      <c r="H554" s="188"/>
      <c r="I554" s="177"/>
      <c r="J554" s="188"/>
      <c r="K554" s="177"/>
      <c r="L554" s="188"/>
      <c r="M554" s="189">
        <f>SUM(M555:M563)</f>
        <v>6039.83</v>
      </c>
      <c r="N554" s="189">
        <f>SUM(N555:N563)</f>
        <v>6039.83</v>
      </c>
      <c r="O554" s="37"/>
      <c r="P554" s="69"/>
      <c r="Q554" s="69"/>
      <c r="R554" s="70">
        <v>7491.83</v>
      </c>
      <c r="S554" s="70">
        <v>7491.83</v>
      </c>
      <c r="T554" s="162">
        <f t="shared" si="62"/>
        <v>-1452</v>
      </c>
      <c r="U554" s="71">
        <f t="shared" si="63"/>
        <v>0</v>
      </c>
      <c r="V554" s="71">
        <f t="shared" si="64"/>
        <v>0</v>
      </c>
    </row>
    <row r="555" spans="1:22" x14ac:dyDescent="0.25">
      <c r="A555" s="60" t="s">
        <v>3514</v>
      </c>
      <c r="B555" s="190" t="s">
        <v>1060</v>
      </c>
      <c r="C555" s="191" t="s">
        <v>107</v>
      </c>
      <c r="D555" s="192">
        <v>40101</v>
      </c>
      <c r="E555" s="198" t="s">
        <v>163</v>
      </c>
      <c r="F555" s="194" t="s">
        <v>125</v>
      </c>
      <c r="G555" s="195">
        <v>5.48</v>
      </c>
      <c r="H555" s="196">
        <v>5.48</v>
      </c>
      <c r="I555" s="197">
        <v>0</v>
      </c>
      <c r="J555" s="196">
        <v>0</v>
      </c>
      <c r="K555" s="197">
        <v>34.229999999999997</v>
      </c>
      <c r="L555" s="196">
        <v>27.6</v>
      </c>
      <c r="M555" s="196">
        <f t="shared" ref="M555:M563" si="67">TRUNC(((J555*G555)+(L555*G555)),2)</f>
        <v>151.24</v>
      </c>
      <c r="N555" s="196">
        <f t="shared" ref="N555:N563" si="68">TRUNC(((J555*H555)+(L555*H555)),2)</f>
        <v>151.24</v>
      </c>
      <c r="O555" s="37"/>
      <c r="P555" s="75">
        <v>0</v>
      </c>
      <c r="Q555" s="76">
        <v>34.229999999999997</v>
      </c>
      <c r="R555" s="74">
        <v>187.58</v>
      </c>
      <c r="S555" s="75">
        <v>187.58</v>
      </c>
      <c r="T555" s="162">
        <f t="shared" si="62"/>
        <v>-36.340000000000003</v>
      </c>
      <c r="U555" s="71">
        <f t="shared" si="63"/>
        <v>0</v>
      </c>
      <c r="V555" s="71">
        <f t="shared" si="64"/>
        <v>151.24</v>
      </c>
    </row>
    <row r="556" spans="1:22" x14ac:dyDescent="0.25">
      <c r="A556" s="60" t="s">
        <v>3515</v>
      </c>
      <c r="B556" s="190" t="s">
        <v>1061</v>
      </c>
      <c r="C556" s="191" t="s">
        <v>107</v>
      </c>
      <c r="D556" s="192">
        <v>50902</v>
      </c>
      <c r="E556" s="198" t="s">
        <v>215</v>
      </c>
      <c r="F556" s="194" t="s">
        <v>108</v>
      </c>
      <c r="G556" s="195">
        <v>18.28</v>
      </c>
      <c r="H556" s="196">
        <v>18.28</v>
      </c>
      <c r="I556" s="197">
        <v>0</v>
      </c>
      <c r="J556" s="196">
        <v>0</v>
      </c>
      <c r="K556" s="197">
        <v>5.34</v>
      </c>
      <c r="L556" s="196">
        <v>4.3</v>
      </c>
      <c r="M556" s="196">
        <f t="shared" si="67"/>
        <v>78.599999999999994</v>
      </c>
      <c r="N556" s="196">
        <f t="shared" si="68"/>
        <v>78.599999999999994</v>
      </c>
      <c r="O556" s="37"/>
      <c r="P556" s="81">
        <v>0</v>
      </c>
      <c r="Q556" s="81">
        <v>5.34</v>
      </c>
      <c r="R556" s="81">
        <v>97.61</v>
      </c>
      <c r="S556" s="81">
        <v>97.61</v>
      </c>
      <c r="T556" s="162">
        <f t="shared" si="62"/>
        <v>-19.010000000000005</v>
      </c>
      <c r="U556" s="71">
        <f t="shared" si="63"/>
        <v>0</v>
      </c>
      <c r="V556" s="71">
        <f t="shared" si="64"/>
        <v>78.599999999999994</v>
      </c>
    </row>
    <row r="557" spans="1:22" x14ac:dyDescent="0.25">
      <c r="A557" s="60" t="s">
        <v>3516</v>
      </c>
      <c r="B557" s="190" t="s">
        <v>1062</v>
      </c>
      <c r="C557" s="191" t="s">
        <v>107</v>
      </c>
      <c r="D557" s="192">
        <v>60470</v>
      </c>
      <c r="E557" s="198" t="s">
        <v>217</v>
      </c>
      <c r="F557" s="194" t="s">
        <v>125</v>
      </c>
      <c r="G557" s="195">
        <v>0.55000000000000004</v>
      </c>
      <c r="H557" s="196">
        <v>0.55000000000000004</v>
      </c>
      <c r="I557" s="197">
        <v>181.54</v>
      </c>
      <c r="J557" s="196">
        <v>146.41</v>
      </c>
      <c r="K557" s="197">
        <v>26.68</v>
      </c>
      <c r="L557" s="196">
        <v>21.51</v>
      </c>
      <c r="M557" s="196">
        <f t="shared" si="67"/>
        <v>92.35</v>
      </c>
      <c r="N557" s="196">
        <f t="shared" si="68"/>
        <v>92.35</v>
      </c>
      <c r="O557" s="37"/>
      <c r="P557" s="75">
        <v>181.54</v>
      </c>
      <c r="Q557" s="76">
        <v>26.68</v>
      </c>
      <c r="R557" s="74">
        <v>114.52</v>
      </c>
      <c r="S557" s="75">
        <v>114.52</v>
      </c>
      <c r="T557" s="162">
        <f t="shared" si="62"/>
        <v>-22.17</v>
      </c>
      <c r="U557" s="71">
        <f t="shared" si="63"/>
        <v>80.52</v>
      </c>
      <c r="V557" s="71">
        <f t="shared" si="64"/>
        <v>11.83</v>
      </c>
    </row>
    <row r="558" spans="1:22" x14ac:dyDescent="0.25">
      <c r="A558" s="60" t="s">
        <v>3517</v>
      </c>
      <c r="B558" s="190" t="s">
        <v>1063</v>
      </c>
      <c r="C558" s="191" t="s">
        <v>107</v>
      </c>
      <c r="D558" s="192">
        <v>60191</v>
      </c>
      <c r="E558" s="198" t="s">
        <v>244</v>
      </c>
      <c r="F558" s="194" t="s">
        <v>108</v>
      </c>
      <c r="G558" s="195">
        <v>60.75</v>
      </c>
      <c r="H558" s="196">
        <v>60.75</v>
      </c>
      <c r="I558" s="197">
        <v>24.8</v>
      </c>
      <c r="J558" s="196">
        <v>20</v>
      </c>
      <c r="K558" s="197">
        <v>11.37</v>
      </c>
      <c r="L558" s="196">
        <v>9.16</v>
      </c>
      <c r="M558" s="196">
        <f t="shared" si="67"/>
        <v>1771.47</v>
      </c>
      <c r="N558" s="196">
        <f t="shared" si="68"/>
        <v>1771.47</v>
      </c>
      <c r="O558" s="37"/>
      <c r="P558" s="81">
        <v>24.8</v>
      </c>
      <c r="Q558" s="81">
        <v>11.37</v>
      </c>
      <c r="R558" s="81">
        <v>2197.3200000000002</v>
      </c>
      <c r="S558" s="81">
        <v>2197.3200000000002</v>
      </c>
      <c r="T558" s="162">
        <f t="shared" si="62"/>
        <v>-425.85000000000014</v>
      </c>
      <c r="U558" s="71">
        <f t="shared" si="63"/>
        <v>1215</v>
      </c>
      <c r="V558" s="71">
        <f t="shared" si="64"/>
        <v>556.47</v>
      </c>
    </row>
    <row r="559" spans="1:22" x14ac:dyDescent="0.25">
      <c r="A559" s="60" t="s">
        <v>3518</v>
      </c>
      <c r="B559" s="190" t="s">
        <v>1064</v>
      </c>
      <c r="C559" s="191" t="s">
        <v>107</v>
      </c>
      <c r="D559" s="192">
        <v>60524</v>
      </c>
      <c r="E559" s="198" t="s">
        <v>219</v>
      </c>
      <c r="F559" s="194" t="s">
        <v>125</v>
      </c>
      <c r="G559" s="195">
        <v>3.64</v>
      </c>
      <c r="H559" s="196">
        <v>3.64</v>
      </c>
      <c r="I559" s="197">
        <v>588.54</v>
      </c>
      <c r="J559" s="196">
        <v>474.65</v>
      </c>
      <c r="K559" s="197">
        <v>0</v>
      </c>
      <c r="L559" s="196">
        <v>0</v>
      </c>
      <c r="M559" s="196">
        <f t="shared" si="67"/>
        <v>1727.72</v>
      </c>
      <c r="N559" s="196">
        <f t="shared" si="68"/>
        <v>1727.72</v>
      </c>
      <c r="O559" s="37"/>
      <c r="P559" s="84">
        <v>588.54</v>
      </c>
      <c r="Q559" s="84">
        <v>0</v>
      </c>
      <c r="R559" s="84">
        <v>2142.2800000000002</v>
      </c>
      <c r="S559" s="71">
        <v>2142.2800000000002</v>
      </c>
      <c r="T559" s="162">
        <f t="shared" si="62"/>
        <v>-414.56000000000017</v>
      </c>
      <c r="U559" s="71">
        <f t="shared" si="63"/>
        <v>1727.72</v>
      </c>
      <c r="V559" s="71">
        <f t="shared" si="64"/>
        <v>0</v>
      </c>
    </row>
    <row r="560" spans="1:22" ht="24" x14ac:dyDescent="0.3">
      <c r="A560" s="60" t="s">
        <v>3519</v>
      </c>
      <c r="B560" s="190" t="s">
        <v>1065</v>
      </c>
      <c r="C560" s="191" t="s">
        <v>107</v>
      </c>
      <c r="D560" s="192">
        <v>60800</v>
      </c>
      <c r="E560" s="198" t="s">
        <v>247</v>
      </c>
      <c r="F560" s="194" t="s">
        <v>125</v>
      </c>
      <c r="G560" s="195">
        <v>3.64</v>
      </c>
      <c r="H560" s="196">
        <v>3.64</v>
      </c>
      <c r="I560" s="197">
        <v>0.12</v>
      </c>
      <c r="J560" s="196">
        <v>0.09</v>
      </c>
      <c r="K560" s="197">
        <v>51.75</v>
      </c>
      <c r="L560" s="196">
        <v>41.73</v>
      </c>
      <c r="M560" s="196">
        <f t="shared" si="67"/>
        <v>152.22</v>
      </c>
      <c r="N560" s="196">
        <f t="shared" si="68"/>
        <v>152.22</v>
      </c>
      <c r="O560" s="45"/>
      <c r="P560" s="93">
        <v>0.12</v>
      </c>
      <c r="Q560" s="93">
        <v>51.75</v>
      </c>
      <c r="R560" s="93">
        <v>188.8</v>
      </c>
      <c r="S560" s="71">
        <v>188.8</v>
      </c>
      <c r="T560" s="162">
        <f t="shared" si="62"/>
        <v>-36.580000000000013</v>
      </c>
      <c r="U560" s="71">
        <f t="shared" si="63"/>
        <v>0.32</v>
      </c>
      <c r="V560" s="71">
        <f t="shared" si="64"/>
        <v>151.88999999999999</v>
      </c>
    </row>
    <row r="561" spans="1:22" x14ac:dyDescent="0.25">
      <c r="A561" s="60" t="s">
        <v>3520</v>
      </c>
      <c r="B561" s="190" t="s">
        <v>1066</v>
      </c>
      <c r="C561" s="191" t="s">
        <v>107</v>
      </c>
      <c r="D561" s="192">
        <v>40902</v>
      </c>
      <c r="E561" s="198" t="s">
        <v>165</v>
      </c>
      <c r="F561" s="194" t="s">
        <v>125</v>
      </c>
      <c r="G561" s="195">
        <v>1.84</v>
      </c>
      <c r="H561" s="196">
        <v>1.84</v>
      </c>
      <c r="I561" s="197">
        <v>0</v>
      </c>
      <c r="J561" s="196">
        <v>0</v>
      </c>
      <c r="K561" s="197">
        <v>22.68</v>
      </c>
      <c r="L561" s="196">
        <v>18.29</v>
      </c>
      <c r="M561" s="196">
        <f t="shared" si="67"/>
        <v>33.65</v>
      </c>
      <c r="N561" s="196">
        <f t="shared" si="68"/>
        <v>33.65</v>
      </c>
      <c r="O561" s="37"/>
      <c r="P561" s="71">
        <v>0</v>
      </c>
      <c r="Q561" s="71">
        <v>22.68</v>
      </c>
      <c r="R561" s="71">
        <v>41.73</v>
      </c>
      <c r="S561" s="71">
        <v>41.73</v>
      </c>
      <c r="T561" s="162">
        <f t="shared" si="62"/>
        <v>-8.0799999999999983</v>
      </c>
      <c r="U561" s="71">
        <f t="shared" si="63"/>
        <v>0</v>
      </c>
      <c r="V561" s="71">
        <f t="shared" si="64"/>
        <v>33.65</v>
      </c>
    </row>
    <row r="562" spans="1:22" x14ac:dyDescent="0.25">
      <c r="A562" s="60" t="s">
        <v>3521</v>
      </c>
      <c r="B562" s="190" t="s">
        <v>1067</v>
      </c>
      <c r="C562" s="191" t="s">
        <v>107</v>
      </c>
      <c r="D562" s="192">
        <v>60304</v>
      </c>
      <c r="E562" s="198" t="s">
        <v>284</v>
      </c>
      <c r="F562" s="194" t="s">
        <v>201</v>
      </c>
      <c r="G562" s="195">
        <v>129</v>
      </c>
      <c r="H562" s="196">
        <v>129</v>
      </c>
      <c r="I562" s="197">
        <v>9.39</v>
      </c>
      <c r="J562" s="196">
        <v>7.57</v>
      </c>
      <c r="K562" s="197">
        <v>2.98</v>
      </c>
      <c r="L562" s="196">
        <v>2.4</v>
      </c>
      <c r="M562" s="196">
        <f t="shared" si="67"/>
        <v>1286.1300000000001</v>
      </c>
      <c r="N562" s="196">
        <f t="shared" si="68"/>
        <v>1286.1300000000001</v>
      </c>
      <c r="O562" s="37"/>
      <c r="P562" s="71">
        <v>9.39</v>
      </c>
      <c r="Q562" s="71">
        <v>2.98</v>
      </c>
      <c r="R562" s="71">
        <v>1595.73</v>
      </c>
      <c r="S562" s="71">
        <v>1595.73</v>
      </c>
      <c r="T562" s="162">
        <f t="shared" si="62"/>
        <v>-309.59999999999991</v>
      </c>
      <c r="U562" s="71">
        <f t="shared" si="63"/>
        <v>976.53</v>
      </c>
      <c r="V562" s="71">
        <f t="shared" si="64"/>
        <v>309.60000000000002</v>
      </c>
    </row>
    <row r="563" spans="1:22" x14ac:dyDescent="0.25">
      <c r="A563" s="60" t="s">
        <v>3522</v>
      </c>
      <c r="B563" s="190" t="s">
        <v>1068</v>
      </c>
      <c r="C563" s="191" t="s">
        <v>107</v>
      </c>
      <c r="D563" s="192">
        <v>60314</v>
      </c>
      <c r="E563" s="198" t="s">
        <v>251</v>
      </c>
      <c r="F563" s="194" t="s">
        <v>201</v>
      </c>
      <c r="G563" s="195">
        <v>60.54</v>
      </c>
      <c r="H563" s="196">
        <v>60.54</v>
      </c>
      <c r="I563" s="197">
        <v>12.69</v>
      </c>
      <c r="J563" s="196">
        <v>10.23</v>
      </c>
      <c r="K563" s="197">
        <v>2.61</v>
      </c>
      <c r="L563" s="196">
        <v>2.1</v>
      </c>
      <c r="M563" s="196">
        <f t="shared" si="67"/>
        <v>746.45</v>
      </c>
      <c r="N563" s="196">
        <f t="shared" si="68"/>
        <v>746.45</v>
      </c>
      <c r="O563" s="37"/>
      <c r="P563" s="71">
        <v>12.69</v>
      </c>
      <c r="Q563" s="71">
        <v>2.61</v>
      </c>
      <c r="R563" s="71">
        <v>926.26</v>
      </c>
      <c r="S563" s="71">
        <v>926.26</v>
      </c>
      <c r="T563" s="162">
        <f t="shared" si="62"/>
        <v>-179.80999999999995</v>
      </c>
      <c r="U563" s="71">
        <f t="shared" si="63"/>
        <v>619.32000000000005</v>
      </c>
      <c r="V563" s="71">
        <f t="shared" si="64"/>
        <v>127.13</v>
      </c>
    </row>
    <row r="564" spans="1:22" x14ac:dyDescent="0.25">
      <c r="A564" s="60" t="s">
        <v>3523</v>
      </c>
      <c r="B564" s="184" t="s">
        <v>1069</v>
      </c>
      <c r="C564" s="187"/>
      <c r="D564" s="187"/>
      <c r="E564" s="186" t="s">
        <v>263</v>
      </c>
      <c r="F564" s="187"/>
      <c r="G564" s="188"/>
      <c r="H564" s="188"/>
      <c r="I564" s="177"/>
      <c r="J564" s="188"/>
      <c r="K564" s="177"/>
      <c r="L564" s="188"/>
      <c r="M564" s="189">
        <f>SUM(M565:M569)</f>
        <v>5854.32</v>
      </c>
      <c r="N564" s="189">
        <f>SUM(N565:N569)</f>
        <v>5854.32</v>
      </c>
      <c r="O564" s="37"/>
      <c r="P564" s="69"/>
      <c r="Q564" s="69"/>
      <c r="R564" s="70">
        <v>7260.94</v>
      </c>
      <c r="S564" s="70">
        <v>7260.94</v>
      </c>
      <c r="T564" s="162">
        <f t="shared" si="62"/>
        <v>-1406.62</v>
      </c>
      <c r="U564" s="71">
        <f t="shared" si="63"/>
        <v>0</v>
      </c>
      <c r="V564" s="71">
        <f t="shared" si="64"/>
        <v>0</v>
      </c>
    </row>
    <row r="565" spans="1:22" x14ac:dyDescent="0.25">
      <c r="A565" s="60" t="s">
        <v>3524</v>
      </c>
      <c r="B565" s="190" t="s">
        <v>1070</v>
      </c>
      <c r="C565" s="191" t="s">
        <v>107</v>
      </c>
      <c r="D565" s="192">
        <v>60205</v>
      </c>
      <c r="E565" s="198" t="s">
        <v>266</v>
      </c>
      <c r="F565" s="194" t="s">
        <v>108</v>
      </c>
      <c r="G565" s="195">
        <v>51.84</v>
      </c>
      <c r="H565" s="196">
        <v>51.84</v>
      </c>
      <c r="I565" s="197">
        <v>34.159999999999997</v>
      </c>
      <c r="J565" s="196">
        <v>27.55</v>
      </c>
      <c r="K565" s="197">
        <v>23.52</v>
      </c>
      <c r="L565" s="196">
        <v>18.96</v>
      </c>
      <c r="M565" s="196">
        <f>TRUNC(((J565*G565)+(L565*G565)),2)</f>
        <v>2411.0700000000002</v>
      </c>
      <c r="N565" s="196">
        <f>TRUNC(((J565*H565)+(L565*H565)),2)</f>
        <v>2411.0700000000002</v>
      </c>
      <c r="O565" s="37"/>
      <c r="P565" s="71">
        <v>34.159999999999997</v>
      </c>
      <c r="Q565" s="71">
        <v>23.52</v>
      </c>
      <c r="R565" s="71">
        <v>2990.13</v>
      </c>
      <c r="S565" s="71">
        <v>2990.13</v>
      </c>
      <c r="T565" s="162">
        <f t="shared" si="62"/>
        <v>-579.05999999999995</v>
      </c>
      <c r="U565" s="71">
        <f t="shared" si="63"/>
        <v>1428.19</v>
      </c>
      <c r="V565" s="71">
        <f t="shared" si="64"/>
        <v>982.88</v>
      </c>
    </row>
    <row r="566" spans="1:22" x14ac:dyDescent="0.25">
      <c r="A566" s="60" t="s">
        <v>3525</v>
      </c>
      <c r="B566" s="190" t="s">
        <v>1071</v>
      </c>
      <c r="C566" s="191" t="s">
        <v>107</v>
      </c>
      <c r="D566" s="192">
        <v>60524</v>
      </c>
      <c r="E566" s="198" t="s">
        <v>219</v>
      </c>
      <c r="F566" s="194" t="s">
        <v>125</v>
      </c>
      <c r="G566" s="195">
        <v>2.59</v>
      </c>
      <c r="H566" s="196">
        <v>2.59</v>
      </c>
      <c r="I566" s="197">
        <v>588.54</v>
      </c>
      <c r="J566" s="196">
        <v>474.65</v>
      </c>
      <c r="K566" s="197">
        <v>0</v>
      </c>
      <c r="L566" s="196">
        <v>0</v>
      </c>
      <c r="M566" s="196">
        <f>TRUNC(((J566*G566)+(L566*G566)),2)</f>
        <v>1229.3399999999999</v>
      </c>
      <c r="N566" s="196">
        <f>TRUNC(((J566*H566)+(L566*H566)),2)</f>
        <v>1229.3399999999999</v>
      </c>
      <c r="O566" s="37"/>
      <c r="P566" s="71">
        <v>588.54</v>
      </c>
      <c r="Q566" s="71">
        <v>0</v>
      </c>
      <c r="R566" s="71">
        <v>1524.31</v>
      </c>
      <c r="S566" s="71">
        <v>1524.31</v>
      </c>
      <c r="T566" s="162">
        <f t="shared" si="62"/>
        <v>-294.97000000000003</v>
      </c>
      <c r="U566" s="71">
        <f t="shared" si="63"/>
        <v>1229.3399999999999</v>
      </c>
      <c r="V566" s="71">
        <f t="shared" si="64"/>
        <v>0</v>
      </c>
    </row>
    <row r="567" spans="1:22" ht="24" x14ac:dyDescent="0.3">
      <c r="A567" s="60" t="s">
        <v>3526</v>
      </c>
      <c r="B567" s="190" t="s">
        <v>1072</v>
      </c>
      <c r="C567" s="191" t="s">
        <v>107</v>
      </c>
      <c r="D567" s="192">
        <v>60800</v>
      </c>
      <c r="E567" s="193" t="s">
        <v>2907</v>
      </c>
      <c r="F567" s="194" t="s">
        <v>125</v>
      </c>
      <c r="G567" s="195">
        <v>2.59</v>
      </c>
      <c r="H567" s="196">
        <v>2.59</v>
      </c>
      <c r="I567" s="197">
        <v>0.12</v>
      </c>
      <c r="J567" s="196">
        <v>0.09</v>
      </c>
      <c r="K567" s="197">
        <v>51.75</v>
      </c>
      <c r="L567" s="196">
        <v>41.73</v>
      </c>
      <c r="M567" s="196">
        <f>TRUNC(((J567*G567)+(L567*G567)),2)</f>
        <v>108.31</v>
      </c>
      <c r="N567" s="196">
        <f>TRUNC(((J567*H567)+(L567*H567)),2)</f>
        <v>108.31</v>
      </c>
      <c r="O567" s="45"/>
      <c r="P567" s="71">
        <v>0.12</v>
      </c>
      <c r="Q567" s="71">
        <v>51.75</v>
      </c>
      <c r="R567" s="71">
        <v>134.34</v>
      </c>
      <c r="S567" s="71">
        <v>134.34</v>
      </c>
      <c r="T567" s="162">
        <f t="shared" si="62"/>
        <v>-26.03</v>
      </c>
      <c r="U567" s="71">
        <f t="shared" si="63"/>
        <v>0.23</v>
      </c>
      <c r="V567" s="71">
        <f t="shared" si="64"/>
        <v>108.08</v>
      </c>
    </row>
    <row r="568" spans="1:22" x14ac:dyDescent="0.25">
      <c r="A568" s="60" t="s">
        <v>3527</v>
      </c>
      <c r="B568" s="190" t="s">
        <v>1073</v>
      </c>
      <c r="C568" s="191" t="s">
        <v>107</v>
      </c>
      <c r="D568" s="192">
        <v>60314</v>
      </c>
      <c r="E568" s="198" t="s">
        <v>251</v>
      </c>
      <c r="F568" s="194" t="s">
        <v>201</v>
      </c>
      <c r="G568" s="195">
        <v>60.63</v>
      </c>
      <c r="H568" s="196">
        <v>60.63</v>
      </c>
      <c r="I568" s="197">
        <v>12.69</v>
      </c>
      <c r="J568" s="196">
        <v>10.23</v>
      </c>
      <c r="K568" s="197">
        <v>2.61</v>
      </c>
      <c r="L568" s="196">
        <v>2.1</v>
      </c>
      <c r="M568" s="196">
        <f>TRUNC(((J568*G568)+(L568*G568)),2)</f>
        <v>747.56</v>
      </c>
      <c r="N568" s="196">
        <f>TRUNC(((J568*H568)+(L568*H568)),2)</f>
        <v>747.56</v>
      </c>
      <c r="O568" s="37"/>
      <c r="P568" s="71">
        <v>12.69</v>
      </c>
      <c r="Q568" s="71">
        <v>2.61</v>
      </c>
      <c r="R568" s="71">
        <v>927.63</v>
      </c>
      <c r="S568" s="71">
        <v>927.63</v>
      </c>
      <c r="T568" s="162">
        <f t="shared" si="62"/>
        <v>-180.07000000000005</v>
      </c>
      <c r="U568" s="71">
        <f t="shared" si="63"/>
        <v>620.24</v>
      </c>
      <c r="V568" s="71">
        <f t="shared" si="64"/>
        <v>127.32</v>
      </c>
    </row>
    <row r="569" spans="1:22" x14ac:dyDescent="0.25">
      <c r="A569" s="60" t="s">
        <v>3528</v>
      </c>
      <c r="B569" s="190" t="s">
        <v>1074</v>
      </c>
      <c r="C569" s="191" t="s">
        <v>107</v>
      </c>
      <c r="D569" s="192">
        <v>60305</v>
      </c>
      <c r="E569" s="198" t="s">
        <v>200</v>
      </c>
      <c r="F569" s="194" t="s">
        <v>201</v>
      </c>
      <c r="G569" s="195">
        <v>140.72999999999999</v>
      </c>
      <c r="H569" s="196">
        <v>140.72999999999999</v>
      </c>
      <c r="I569" s="197">
        <v>8.99</v>
      </c>
      <c r="J569" s="196">
        <v>7.25</v>
      </c>
      <c r="K569" s="197">
        <v>2.98</v>
      </c>
      <c r="L569" s="196">
        <v>2.4</v>
      </c>
      <c r="M569" s="196">
        <f>TRUNC(((J569*G569)+(L569*G569)),2)</f>
        <v>1358.04</v>
      </c>
      <c r="N569" s="196">
        <f>TRUNC(((J569*H569)+(L569*H569)),2)</f>
        <v>1358.04</v>
      </c>
      <c r="O569" s="37"/>
      <c r="P569" s="71">
        <v>8.99</v>
      </c>
      <c r="Q569" s="71">
        <v>2.98</v>
      </c>
      <c r="R569" s="71">
        <v>1684.53</v>
      </c>
      <c r="S569" s="71">
        <v>1684.53</v>
      </c>
      <c r="T569" s="162">
        <f t="shared" si="62"/>
        <v>-326.49</v>
      </c>
      <c r="U569" s="71">
        <f t="shared" si="63"/>
        <v>1020.29</v>
      </c>
      <c r="V569" s="71">
        <f t="shared" si="64"/>
        <v>337.75</v>
      </c>
    </row>
    <row r="570" spans="1:22" x14ac:dyDescent="0.25">
      <c r="A570" s="60" t="s">
        <v>3529</v>
      </c>
      <c r="B570" s="184" t="s">
        <v>1075</v>
      </c>
      <c r="C570" s="187"/>
      <c r="D570" s="187"/>
      <c r="E570" s="186" t="s">
        <v>1076</v>
      </c>
      <c r="F570" s="187"/>
      <c r="G570" s="188"/>
      <c r="H570" s="188"/>
      <c r="I570" s="177"/>
      <c r="J570" s="188"/>
      <c r="K570" s="177"/>
      <c r="L570" s="188"/>
      <c r="M570" s="189">
        <f>SUM(M571:M576)</f>
        <v>6843.51</v>
      </c>
      <c r="N570" s="189">
        <f>SUM(N571:N576)</f>
        <v>6843.51</v>
      </c>
      <c r="O570" s="37"/>
      <c r="P570" s="69"/>
      <c r="Q570" s="69"/>
      <c r="R570" s="70">
        <v>8487.9599999999991</v>
      </c>
      <c r="S570" s="70">
        <v>8487.9599999999991</v>
      </c>
      <c r="T570" s="162">
        <f t="shared" si="62"/>
        <v>-1644.4499999999989</v>
      </c>
      <c r="U570" s="71">
        <f t="shared" si="63"/>
        <v>0</v>
      </c>
      <c r="V570" s="71">
        <f t="shared" si="64"/>
        <v>0</v>
      </c>
    </row>
    <row r="571" spans="1:22" x14ac:dyDescent="0.25">
      <c r="A571" s="60" t="s">
        <v>3530</v>
      </c>
      <c r="B571" s="190" t="s">
        <v>1077</v>
      </c>
      <c r="C571" s="191" t="s">
        <v>107</v>
      </c>
      <c r="D571" s="192">
        <v>60205</v>
      </c>
      <c r="E571" s="198" t="s">
        <v>266</v>
      </c>
      <c r="F571" s="194" t="s">
        <v>108</v>
      </c>
      <c r="G571" s="195">
        <v>60.64</v>
      </c>
      <c r="H571" s="196">
        <v>60.64</v>
      </c>
      <c r="I571" s="197">
        <v>34.159999999999997</v>
      </c>
      <c r="J571" s="196">
        <v>27.55</v>
      </c>
      <c r="K571" s="197">
        <v>23.52</v>
      </c>
      <c r="L571" s="196">
        <v>18.96</v>
      </c>
      <c r="M571" s="196">
        <f t="shared" ref="M571:M576" si="69">TRUNC(((J571*G571)+(L571*G571)),2)</f>
        <v>2820.36</v>
      </c>
      <c r="N571" s="196">
        <f t="shared" ref="N571:N576" si="70">TRUNC(((J571*H571)+(L571*H571)),2)</f>
        <v>2820.36</v>
      </c>
      <c r="O571" s="37"/>
      <c r="P571" s="71">
        <v>34.159999999999997</v>
      </c>
      <c r="Q571" s="71">
        <v>23.52</v>
      </c>
      <c r="R571" s="71">
        <v>3497.71</v>
      </c>
      <c r="S571" s="71">
        <v>3497.71</v>
      </c>
      <c r="T571" s="162">
        <f t="shared" si="62"/>
        <v>-677.34999999999991</v>
      </c>
      <c r="U571" s="71">
        <f t="shared" si="63"/>
        <v>1670.63</v>
      </c>
      <c r="V571" s="71">
        <f t="shared" si="64"/>
        <v>1149.73</v>
      </c>
    </row>
    <row r="572" spans="1:22" x14ac:dyDescent="0.25">
      <c r="A572" s="60" t="s">
        <v>3531</v>
      </c>
      <c r="B572" s="190" t="s">
        <v>1078</v>
      </c>
      <c r="C572" s="191" t="s">
        <v>107</v>
      </c>
      <c r="D572" s="192">
        <v>60524</v>
      </c>
      <c r="E572" s="198" t="s">
        <v>219</v>
      </c>
      <c r="F572" s="194" t="s">
        <v>125</v>
      </c>
      <c r="G572" s="195">
        <v>3.64</v>
      </c>
      <c r="H572" s="196">
        <v>3.64</v>
      </c>
      <c r="I572" s="197">
        <v>588.54</v>
      </c>
      <c r="J572" s="196">
        <v>474.65</v>
      </c>
      <c r="K572" s="197">
        <v>0</v>
      </c>
      <c r="L572" s="196">
        <v>0</v>
      </c>
      <c r="M572" s="196">
        <f t="shared" si="69"/>
        <v>1727.72</v>
      </c>
      <c r="N572" s="196">
        <f t="shared" si="70"/>
        <v>1727.72</v>
      </c>
      <c r="O572" s="37"/>
      <c r="P572" s="71">
        <v>588.54</v>
      </c>
      <c r="Q572" s="71">
        <v>0</v>
      </c>
      <c r="R572" s="71">
        <v>2142.2800000000002</v>
      </c>
      <c r="S572" s="71">
        <v>2142.2800000000002</v>
      </c>
      <c r="T572" s="162">
        <f t="shared" si="62"/>
        <v>-414.56000000000017</v>
      </c>
      <c r="U572" s="71">
        <f t="shared" si="63"/>
        <v>1727.72</v>
      </c>
      <c r="V572" s="71">
        <f t="shared" si="64"/>
        <v>0</v>
      </c>
    </row>
    <row r="573" spans="1:22" ht="24" x14ac:dyDescent="0.3">
      <c r="A573" s="60" t="s">
        <v>3532</v>
      </c>
      <c r="B573" s="190" t="s">
        <v>1079</v>
      </c>
      <c r="C573" s="191" t="s">
        <v>107</v>
      </c>
      <c r="D573" s="192">
        <v>60800</v>
      </c>
      <c r="E573" s="193" t="s">
        <v>2907</v>
      </c>
      <c r="F573" s="194" t="s">
        <v>125</v>
      </c>
      <c r="G573" s="195">
        <v>3.64</v>
      </c>
      <c r="H573" s="196">
        <v>3.64</v>
      </c>
      <c r="I573" s="197">
        <v>0.12</v>
      </c>
      <c r="J573" s="196">
        <v>0.09</v>
      </c>
      <c r="K573" s="197">
        <v>51.75</v>
      </c>
      <c r="L573" s="196">
        <v>41.73</v>
      </c>
      <c r="M573" s="196">
        <f t="shared" si="69"/>
        <v>152.22</v>
      </c>
      <c r="N573" s="196">
        <f t="shared" si="70"/>
        <v>152.22</v>
      </c>
      <c r="O573" s="45"/>
      <c r="P573" s="71">
        <v>0.12</v>
      </c>
      <c r="Q573" s="71">
        <v>51.75</v>
      </c>
      <c r="R573" s="71">
        <v>188.8</v>
      </c>
      <c r="S573" s="71">
        <v>188.8</v>
      </c>
      <c r="T573" s="162">
        <f t="shared" si="62"/>
        <v>-36.580000000000013</v>
      </c>
      <c r="U573" s="71">
        <f t="shared" si="63"/>
        <v>0.32</v>
      </c>
      <c r="V573" s="71">
        <f t="shared" si="64"/>
        <v>151.88999999999999</v>
      </c>
    </row>
    <row r="574" spans="1:22" x14ac:dyDescent="0.25">
      <c r="A574" s="60" t="s">
        <v>3533</v>
      </c>
      <c r="B574" s="190" t="s">
        <v>1080</v>
      </c>
      <c r="C574" s="191" t="s">
        <v>107</v>
      </c>
      <c r="D574" s="192">
        <v>60314</v>
      </c>
      <c r="E574" s="198" t="s">
        <v>251</v>
      </c>
      <c r="F574" s="194" t="s">
        <v>201</v>
      </c>
      <c r="G574" s="195">
        <v>60.91</v>
      </c>
      <c r="H574" s="196">
        <v>60.91</v>
      </c>
      <c r="I574" s="197">
        <v>12.69</v>
      </c>
      <c r="J574" s="196">
        <v>10.23</v>
      </c>
      <c r="K574" s="197">
        <v>2.61</v>
      </c>
      <c r="L574" s="196">
        <v>2.1</v>
      </c>
      <c r="M574" s="196">
        <f t="shared" si="69"/>
        <v>751.02</v>
      </c>
      <c r="N574" s="196">
        <f t="shared" si="70"/>
        <v>751.02</v>
      </c>
      <c r="O574" s="37"/>
      <c r="P574" s="71">
        <v>12.69</v>
      </c>
      <c r="Q574" s="71">
        <v>2.61</v>
      </c>
      <c r="R574" s="71">
        <v>931.92</v>
      </c>
      <c r="S574" s="71">
        <v>931.92</v>
      </c>
      <c r="T574" s="162">
        <f t="shared" si="62"/>
        <v>-180.89999999999998</v>
      </c>
      <c r="U574" s="71">
        <f t="shared" si="63"/>
        <v>623.1</v>
      </c>
      <c r="V574" s="71">
        <f t="shared" si="64"/>
        <v>127.91</v>
      </c>
    </row>
    <row r="575" spans="1:22" x14ac:dyDescent="0.25">
      <c r="A575" s="60" t="s">
        <v>3534</v>
      </c>
      <c r="B575" s="190" t="s">
        <v>1081</v>
      </c>
      <c r="C575" s="191" t="s">
        <v>107</v>
      </c>
      <c r="D575" s="192">
        <v>60304</v>
      </c>
      <c r="E575" s="198" t="s">
        <v>284</v>
      </c>
      <c r="F575" s="194" t="s">
        <v>201</v>
      </c>
      <c r="G575" s="195">
        <v>115.18</v>
      </c>
      <c r="H575" s="196">
        <v>115.18</v>
      </c>
      <c r="I575" s="197">
        <v>9.39</v>
      </c>
      <c r="J575" s="196">
        <v>7.57</v>
      </c>
      <c r="K575" s="197">
        <v>2.98</v>
      </c>
      <c r="L575" s="196">
        <v>2.4</v>
      </c>
      <c r="M575" s="196">
        <f t="shared" si="69"/>
        <v>1148.3399999999999</v>
      </c>
      <c r="N575" s="196">
        <f t="shared" si="70"/>
        <v>1148.3399999999999</v>
      </c>
      <c r="O575" s="37"/>
      <c r="P575" s="71">
        <v>9.39</v>
      </c>
      <c r="Q575" s="71">
        <v>2.98</v>
      </c>
      <c r="R575" s="71">
        <v>1424.77</v>
      </c>
      <c r="S575" s="71">
        <v>1424.77</v>
      </c>
      <c r="T575" s="162">
        <f t="shared" si="62"/>
        <v>-276.43000000000006</v>
      </c>
      <c r="U575" s="71">
        <f t="shared" si="63"/>
        <v>871.91</v>
      </c>
      <c r="V575" s="71">
        <f t="shared" si="64"/>
        <v>276.43</v>
      </c>
    </row>
    <row r="576" spans="1:22" x14ac:dyDescent="0.25">
      <c r="A576" s="60" t="s">
        <v>3535</v>
      </c>
      <c r="B576" s="190" t="s">
        <v>1082</v>
      </c>
      <c r="C576" s="191" t="s">
        <v>107</v>
      </c>
      <c r="D576" s="192">
        <v>60305</v>
      </c>
      <c r="E576" s="198" t="s">
        <v>200</v>
      </c>
      <c r="F576" s="194" t="s">
        <v>201</v>
      </c>
      <c r="G576" s="195">
        <v>25.27</v>
      </c>
      <c r="H576" s="196">
        <v>25.27</v>
      </c>
      <c r="I576" s="197">
        <v>8.99</v>
      </c>
      <c r="J576" s="196">
        <v>7.25</v>
      </c>
      <c r="K576" s="197">
        <v>2.98</v>
      </c>
      <c r="L576" s="196">
        <v>2.4</v>
      </c>
      <c r="M576" s="196">
        <f t="shared" si="69"/>
        <v>243.85</v>
      </c>
      <c r="N576" s="196">
        <f t="shared" si="70"/>
        <v>243.85</v>
      </c>
      <c r="O576" s="37"/>
      <c r="P576" s="71">
        <v>8.99</v>
      </c>
      <c r="Q576" s="71">
        <v>2.98</v>
      </c>
      <c r="R576" s="71">
        <v>302.48</v>
      </c>
      <c r="S576" s="71">
        <v>302.48</v>
      </c>
      <c r="T576" s="162">
        <f t="shared" si="62"/>
        <v>-58.630000000000024</v>
      </c>
      <c r="U576" s="71">
        <f t="shared" si="63"/>
        <v>183.2</v>
      </c>
      <c r="V576" s="71">
        <f t="shared" si="64"/>
        <v>60.64</v>
      </c>
    </row>
    <row r="577" spans="1:22" x14ac:dyDescent="0.25">
      <c r="A577" s="60" t="s">
        <v>3536</v>
      </c>
      <c r="B577" s="184" t="s">
        <v>1083</v>
      </c>
      <c r="C577" s="187"/>
      <c r="D577" s="187"/>
      <c r="E577" s="186" t="s">
        <v>233</v>
      </c>
      <c r="F577" s="187"/>
      <c r="G577" s="188"/>
      <c r="H577" s="188"/>
      <c r="I577" s="177"/>
      <c r="J577" s="188"/>
      <c r="K577" s="177"/>
      <c r="L577" s="188"/>
      <c r="M577" s="189">
        <f>M578</f>
        <v>217.62</v>
      </c>
      <c r="N577" s="189">
        <f>N578</f>
        <v>217.62</v>
      </c>
      <c r="O577" s="37"/>
      <c r="P577" s="69"/>
      <c r="Q577" s="69"/>
      <c r="R577" s="70">
        <v>270</v>
      </c>
      <c r="S577" s="70">
        <v>270</v>
      </c>
      <c r="T577" s="162">
        <f t="shared" si="62"/>
        <v>-52.379999999999995</v>
      </c>
      <c r="U577" s="71">
        <f t="shared" si="63"/>
        <v>0</v>
      </c>
      <c r="V577" s="71">
        <f t="shared" si="64"/>
        <v>0</v>
      </c>
    </row>
    <row r="578" spans="1:22" x14ac:dyDescent="0.25">
      <c r="A578" s="60" t="s">
        <v>3537</v>
      </c>
      <c r="B578" s="190" t="s">
        <v>1084</v>
      </c>
      <c r="C578" s="191" t="s">
        <v>107</v>
      </c>
      <c r="D578" s="192">
        <v>60487</v>
      </c>
      <c r="E578" s="198" t="s">
        <v>235</v>
      </c>
      <c r="F578" s="194" t="s">
        <v>102</v>
      </c>
      <c r="G578" s="195">
        <v>18</v>
      </c>
      <c r="H578" s="196">
        <v>18</v>
      </c>
      <c r="I578" s="197">
        <v>15</v>
      </c>
      <c r="J578" s="196">
        <v>12.09</v>
      </c>
      <c r="K578" s="197">
        <v>0</v>
      </c>
      <c r="L578" s="196">
        <v>0</v>
      </c>
      <c r="M578" s="196">
        <f>TRUNC(((J578*G578)+(L578*G578)),2)</f>
        <v>217.62</v>
      </c>
      <c r="N578" s="196">
        <f>TRUNC(((J578*H578)+(L578*H578)),2)</f>
        <v>217.62</v>
      </c>
      <c r="O578" s="37"/>
      <c r="P578" s="71">
        <v>15</v>
      </c>
      <c r="Q578" s="71">
        <v>0</v>
      </c>
      <c r="R578" s="71">
        <v>270</v>
      </c>
      <c r="S578" s="71">
        <v>270</v>
      </c>
      <c r="T578" s="162">
        <f t="shared" si="62"/>
        <v>-52.379999999999995</v>
      </c>
      <c r="U578" s="71">
        <f t="shared" si="63"/>
        <v>217.62</v>
      </c>
      <c r="V578" s="71">
        <f t="shared" si="64"/>
        <v>0</v>
      </c>
    </row>
    <row r="579" spans="1:22" x14ac:dyDescent="0.25">
      <c r="A579" s="60" t="s">
        <v>3538</v>
      </c>
      <c r="B579" s="184" t="s">
        <v>1085</v>
      </c>
      <c r="C579" s="187"/>
      <c r="D579" s="187"/>
      <c r="E579" s="186" t="s">
        <v>1086</v>
      </c>
      <c r="F579" s="187"/>
      <c r="G579" s="188"/>
      <c r="H579" s="188"/>
      <c r="I579" s="177"/>
      <c r="J579" s="188"/>
      <c r="K579" s="177"/>
      <c r="L579" s="188"/>
      <c r="M579" s="189">
        <f>M580</f>
        <v>12363.76</v>
      </c>
      <c r="N579" s="189">
        <f>N580</f>
        <v>12363.76</v>
      </c>
      <c r="O579" s="37"/>
      <c r="P579" s="69"/>
      <c r="Q579" s="69"/>
      <c r="R579" s="70">
        <v>15331.46</v>
      </c>
      <c r="S579" s="70">
        <v>15331.46</v>
      </c>
      <c r="T579" s="162">
        <f t="shared" si="62"/>
        <v>-2967.6999999999989</v>
      </c>
      <c r="U579" s="71">
        <f t="shared" si="63"/>
        <v>0</v>
      </c>
      <c r="V579" s="71">
        <f t="shared" si="64"/>
        <v>0</v>
      </c>
    </row>
    <row r="580" spans="1:22" ht="36" x14ac:dyDescent="0.3">
      <c r="A580" s="60" t="s">
        <v>3539</v>
      </c>
      <c r="B580" s="190" t="s">
        <v>1087</v>
      </c>
      <c r="C580" s="191" t="s">
        <v>127</v>
      </c>
      <c r="D580" s="199" t="s">
        <v>1088</v>
      </c>
      <c r="E580" s="198" t="s">
        <v>1089</v>
      </c>
      <c r="F580" s="194" t="s">
        <v>108</v>
      </c>
      <c r="G580" s="195">
        <v>99.99</v>
      </c>
      <c r="H580" s="196">
        <v>99.99</v>
      </c>
      <c r="I580" s="197">
        <v>118.44</v>
      </c>
      <c r="J580" s="196">
        <v>95.52</v>
      </c>
      <c r="K580" s="197">
        <v>34.89</v>
      </c>
      <c r="L580" s="196">
        <v>28.13</v>
      </c>
      <c r="M580" s="196">
        <f>TRUNC(((J580*G580)+(L580*G580)),2)</f>
        <v>12363.76</v>
      </c>
      <c r="N580" s="196">
        <f>TRUNC(((J580*H580)+(L580*H580)),2)</f>
        <v>12363.76</v>
      </c>
      <c r="O580" s="46"/>
      <c r="P580" s="71">
        <v>118.44</v>
      </c>
      <c r="Q580" s="71">
        <v>34.89</v>
      </c>
      <c r="R580" s="71">
        <v>15331.46</v>
      </c>
      <c r="S580" s="71">
        <v>15331.46</v>
      </c>
      <c r="T580" s="162">
        <f t="shared" si="62"/>
        <v>-2967.6999999999989</v>
      </c>
      <c r="U580" s="71">
        <f t="shared" si="63"/>
        <v>9551.0400000000009</v>
      </c>
      <c r="V580" s="71">
        <f t="shared" si="64"/>
        <v>2812.71</v>
      </c>
    </row>
    <row r="581" spans="1:22" x14ac:dyDescent="0.25">
      <c r="A581" s="60" t="s">
        <v>3540</v>
      </c>
      <c r="B581" s="178" t="s">
        <v>1090</v>
      </c>
      <c r="C581" s="181"/>
      <c r="D581" s="181"/>
      <c r="E581" s="180" t="s">
        <v>30</v>
      </c>
      <c r="F581" s="181"/>
      <c r="G581" s="182"/>
      <c r="H581" s="182"/>
      <c r="I581" s="177"/>
      <c r="J581" s="182"/>
      <c r="K581" s="177"/>
      <c r="L581" s="182"/>
      <c r="M581" s="183">
        <f>SUM(M582:M622)</f>
        <v>20915.279999999995</v>
      </c>
      <c r="N581" s="183">
        <f>SUM(N582:N622)</f>
        <v>20915.279999999995</v>
      </c>
      <c r="O581" s="37"/>
      <c r="P581" s="67"/>
      <c r="Q581" s="67"/>
      <c r="R581" s="68">
        <v>25955.81</v>
      </c>
      <c r="S581" s="68">
        <v>25955.81</v>
      </c>
      <c r="T581" s="162">
        <f t="shared" si="62"/>
        <v>-5040.5300000000061</v>
      </c>
      <c r="U581" s="71">
        <f t="shared" si="63"/>
        <v>0</v>
      </c>
      <c r="V581" s="71">
        <f t="shared" si="64"/>
        <v>0</v>
      </c>
    </row>
    <row r="582" spans="1:22" x14ac:dyDescent="0.3">
      <c r="A582" s="60" t="s">
        <v>3541</v>
      </c>
      <c r="B582" s="190" t="s">
        <v>1091</v>
      </c>
      <c r="C582" s="191" t="s">
        <v>107</v>
      </c>
      <c r="D582" s="192">
        <v>71612</v>
      </c>
      <c r="E582" s="198" t="s">
        <v>1092</v>
      </c>
      <c r="F582" s="194" t="s">
        <v>102</v>
      </c>
      <c r="G582" s="195">
        <v>3</v>
      </c>
      <c r="H582" s="196">
        <v>3</v>
      </c>
      <c r="I582" s="197">
        <v>123.49</v>
      </c>
      <c r="J582" s="196">
        <v>99.59</v>
      </c>
      <c r="K582" s="197">
        <v>12.05</v>
      </c>
      <c r="L582" s="196">
        <v>9.7100000000000009</v>
      </c>
      <c r="M582" s="196">
        <f t="shared" ref="M582:M622" si="71">TRUNC(((J582*G582)+(L582*G582)),2)</f>
        <v>327.9</v>
      </c>
      <c r="N582" s="196">
        <f t="shared" ref="N582:N622" si="72">TRUNC(((J582*H582)+(L582*H582)),2)</f>
        <v>327.9</v>
      </c>
      <c r="O582" s="45"/>
      <c r="P582" s="71">
        <v>123.49</v>
      </c>
      <c r="Q582" s="71">
        <v>12.05</v>
      </c>
      <c r="R582" s="71">
        <v>406.62</v>
      </c>
      <c r="S582" s="71">
        <v>406.62</v>
      </c>
      <c r="T582" s="162">
        <f t="shared" si="62"/>
        <v>-78.720000000000027</v>
      </c>
      <c r="U582" s="71">
        <f t="shared" si="63"/>
        <v>298.77</v>
      </c>
      <c r="V582" s="71">
        <f t="shared" si="64"/>
        <v>29.13</v>
      </c>
    </row>
    <row r="583" spans="1:22" x14ac:dyDescent="0.25">
      <c r="A583" s="60" t="s">
        <v>3542</v>
      </c>
      <c r="B583" s="190" t="s">
        <v>1093</v>
      </c>
      <c r="C583" s="191" t="s">
        <v>107</v>
      </c>
      <c r="D583" s="192">
        <v>70421</v>
      </c>
      <c r="E583" s="198" t="s">
        <v>340</v>
      </c>
      <c r="F583" s="194" t="s">
        <v>341</v>
      </c>
      <c r="G583" s="195">
        <v>12</v>
      </c>
      <c r="H583" s="196">
        <v>12</v>
      </c>
      <c r="I583" s="197">
        <v>1.78</v>
      </c>
      <c r="J583" s="196">
        <v>1.43</v>
      </c>
      <c r="K583" s="197">
        <v>0.37</v>
      </c>
      <c r="L583" s="196">
        <v>0.28999999999999998</v>
      </c>
      <c r="M583" s="196">
        <f t="shared" si="71"/>
        <v>20.64</v>
      </c>
      <c r="N583" s="196">
        <f t="shared" si="72"/>
        <v>20.64</v>
      </c>
      <c r="O583" s="37"/>
      <c r="P583" s="71">
        <v>1.78</v>
      </c>
      <c r="Q583" s="71">
        <v>0.37</v>
      </c>
      <c r="R583" s="71">
        <v>25.8</v>
      </c>
      <c r="S583" s="71">
        <v>25.8</v>
      </c>
      <c r="T583" s="162">
        <f t="shared" si="62"/>
        <v>-5.16</v>
      </c>
      <c r="U583" s="71">
        <f t="shared" si="63"/>
        <v>17.16</v>
      </c>
      <c r="V583" s="71">
        <f t="shared" si="64"/>
        <v>3.48</v>
      </c>
    </row>
    <row r="584" spans="1:22" x14ac:dyDescent="0.25">
      <c r="A584" s="60" t="s">
        <v>3543</v>
      </c>
      <c r="B584" s="190" t="s">
        <v>1094</v>
      </c>
      <c r="C584" s="191" t="s">
        <v>107</v>
      </c>
      <c r="D584" s="192">
        <v>70425</v>
      </c>
      <c r="E584" s="198" t="s">
        <v>1095</v>
      </c>
      <c r="F584" s="194" t="s">
        <v>341</v>
      </c>
      <c r="G584" s="195">
        <v>2</v>
      </c>
      <c r="H584" s="196">
        <v>2</v>
      </c>
      <c r="I584" s="197">
        <v>7.57</v>
      </c>
      <c r="J584" s="196">
        <v>6.1</v>
      </c>
      <c r="K584" s="197">
        <v>2.2400000000000002</v>
      </c>
      <c r="L584" s="196">
        <v>1.8</v>
      </c>
      <c r="M584" s="196">
        <f t="shared" si="71"/>
        <v>15.8</v>
      </c>
      <c r="N584" s="196">
        <f t="shared" si="72"/>
        <v>15.8</v>
      </c>
      <c r="O584" s="37"/>
      <c r="P584" s="71">
        <v>7.57</v>
      </c>
      <c r="Q584" s="71">
        <v>2.2400000000000002</v>
      </c>
      <c r="R584" s="71">
        <v>19.62</v>
      </c>
      <c r="S584" s="71">
        <v>19.62</v>
      </c>
      <c r="T584" s="162">
        <f t="shared" si="62"/>
        <v>-3.8200000000000003</v>
      </c>
      <c r="U584" s="71">
        <f t="shared" si="63"/>
        <v>12.2</v>
      </c>
      <c r="V584" s="71">
        <f t="shared" si="64"/>
        <v>3.6</v>
      </c>
    </row>
    <row r="585" spans="1:22" x14ac:dyDescent="0.25">
      <c r="A585" s="60" t="s">
        <v>3544</v>
      </c>
      <c r="B585" s="190" t="s">
        <v>1096</v>
      </c>
      <c r="C585" s="191" t="s">
        <v>107</v>
      </c>
      <c r="D585" s="192">
        <v>70541</v>
      </c>
      <c r="E585" s="198" t="s">
        <v>1097</v>
      </c>
      <c r="F585" s="194" t="s">
        <v>143</v>
      </c>
      <c r="G585" s="195">
        <v>38</v>
      </c>
      <c r="H585" s="196">
        <v>38</v>
      </c>
      <c r="I585" s="197">
        <v>15.13</v>
      </c>
      <c r="J585" s="196">
        <v>12.2</v>
      </c>
      <c r="K585" s="197">
        <v>2.98</v>
      </c>
      <c r="L585" s="196">
        <v>2.4</v>
      </c>
      <c r="M585" s="196">
        <f t="shared" si="71"/>
        <v>554.79999999999995</v>
      </c>
      <c r="N585" s="196">
        <f t="shared" si="72"/>
        <v>554.79999999999995</v>
      </c>
      <c r="O585" s="37"/>
      <c r="P585" s="71">
        <v>15.13</v>
      </c>
      <c r="Q585" s="71">
        <v>2.98</v>
      </c>
      <c r="R585" s="71">
        <v>688.18</v>
      </c>
      <c r="S585" s="71">
        <v>688.18</v>
      </c>
      <c r="T585" s="162">
        <f t="shared" si="62"/>
        <v>-133.38</v>
      </c>
      <c r="U585" s="71">
        <f t="shared" si="63"/>
        <v>463.6</v>
      </c>
      <c r="V585" s="71">
        <f t="shared" si="64"/>
        <v>91.2</v>
      </c>
    </row>
    <row r="586" spans="1:22" x14ac:dyDescent="0.25">
      <c r="A586" s="60" t="s">
        <v>3545</v>
      </c>
      <c r="B586" s="190" t="s">
        <v>1098</v>
      </c>
      <c r="C586" s="191" t="s">
        <v>107</v>
      </c>
      <c r="D586" s="192">
        <v>70585</v>
      </c>
      <c r="E586" s="198" t="s">
        <v>1099</v>
      </c>
      <c r="F586" s="194" t="s">
        <v>143</v>
      </c>
      <c r="G586" s="195">
        <v>145</v>
      </c>
      <c r="H586" s="196">
        <v>145</v>
      </c>
      <c r="I586" s="197">
        <v>15.48</v>
      </c>
      <c r="J586" s="196">
        <v>12.48</v>
      </c>
      <c r="K586" s="197">
        <v>2.98</v>
      </c>
      <c r="L586" s="196">
        <v>2.4</v>
      </c>
      <c r="M586" s="196">
        <f t="shared" si="71"/>
        <v>2157.6</v>
      </c>
      <c r="N586" s="196">
        <f t="shared" si="72"/>
        <v>2157.6</v>
      </c>
      <c r="O586" s="37"/>
      <c r="P586" s="71">
        <v>15.48</v>
      </c>
      <c r="Q586" s="71">
        <v>2.98</v>
      </c>
      <c r="R586" s="71">
        <v>2676.7</v>
      </c>
      <c r="S586" s="71">
        <v>2676.7</v>
      </c>
      <c r="T586" s="162">
        <f t="shared" si="62"/>
        <v>-519.09999999999991</v>
      </c>
      <c r="U586" s="71">
        <f t="shared" si="63"/>
        <v>1809.6</v>
      </c>
      <c r="V586" s="71">
        <f t="shared" si="64"/>
        <v>348</v>
      </c>
    </row>
    <row r="587" spans="1:22" x14ac:dyDescent="0.25">
      <c r="A587" s="60" t="s">
        <v>3546</v>
      </c>
      <c r="B587" s="190" t="s">
        <v>1100</v>
      </c>
      <c r="C587" s="191" t="s">
        <v>107</v>
      </c>
      <c r="D587" s="192">
        <v>70601</v>
      </c>
      <c r="E587" s="198" t="s">
        <v>1101</v>
      </c>
      <c r="F587" s="194" t="s">
        <v>143</v>
      </c>
      <c r="G587" s="195">
        <v>50</v>
      </c>
      <c r="H587" s="196">
        <v>50</v>
      </c>
      <c r="I587" s="197">
        <v>1.06</v>
      </c>
      <c r="J587" s="196">
        <v>0.85</v>
      </c>
      <c r="K587" s="197">
        <v>1.87</v>
      </c>
      <c r="L587" s="196">
        <v>1.5</v>
      </c>
      <c r="M587" s="196">
        <f t="shared" si="71"/>
        <v>117.5</v>
      </c>
      <c r="N587" s="196">
        <f t="shared" si="72"/>
        <v>117.5</v>
      </c>
      <c r="O587" s="37"/>
      <c r="P587" s="71">
        <v>1.06</v>
      </c>
      <c r="Q587" s="71">
        <v>1.87</v>
      </c>
      <c r="R587" s="71">
        <v>146.5</v>
      </c>
      <c r="S587" s="71">
        <v>146.5</v>
      </c>
      <c r="T587" s="162">
        <f t="shared" si="62"/>
        <v>-29</v>
      </c>
      <c r="U587" s="71">
        <f t="shared" si="63"/>
        <v>42.5</v>
      </c>
      <c r="V587" s="71">
        <f t="shared" si="64"/>
        <v>75</v>
      </c>
    </row>
    <row r="588" spans="1:22" x14ac:dyDescent="0.25">
      <c r="A588" s="60" t="s">
        <v>3547</v>
      </c>
      <c r="B588" s="190" t="s">
        <v>1102</v>
      </c>
      <c r="C588" s="191" t="s">
        <v>107</v>
      </c>
      <c r="D588" s="192">
        <v>70607</v>
      </c>
      <c r="E588" s="198" t="s">
        <v>1103</v>
      </c>
      <c r="F588" s="194" t="s">
        <v>143</v>
      </c>
      <c r="G588" s="195">
        <v>33</v>
      </c>
      <c r="H588" s="196">
        <v>33</v>
      </c>
      <c r="I588" s="197">
        <v>3.68</v>
      </c>
      <c r="J588" s="196">
        <v>2.96</v>
      </c>
      <c r="K588" s="197">
        <v>2.06</v>
      </c>
      <c r="L588" s="196">
        <v>1.66</v>
      </c>
      <c r="M588" s="196">
        <f t="shared" si="71"/>
        <v>152.46</v>
      </c>
      <c r="N588" s="196">
        <f t="shared" si="72"/>
        <v>152.46</v>
      </c>
      <c r="O588" s="37"/>
      <c r="P588" s="71">
        <v>3.68</v>
      </c>
      <c r="Q588" s="71">
        <v>2.06</v>
      </c>
      <c r="R588" s="71">
        <v>189.42</v>
      </c>
      <c r="S588" s="71">
        <v>189.42</v>
      </c>
      <c r="T588" s="162">
        <f t="shared" si="62"/>
        <v>-36.95999999999998</v>
      </c>
      <c r="U588" s="71">
        <f t="shared" si="63"/>
        <v>97.68</v>
      </c>
      <c r="V588" s="71">
        <f t="shared" si="64"/>
        <v>54.78</v>
      </c>
    </row>
    <row r="589" spans="1:22" x14ac:dyDescent="0.25">
      <c r="A589" s="60" t="s">
        <v>3548</v>
      </c>
      <c r="B589" s="190" t="s">
        <v>1104</v>
      </c>
      <c r="C589" s="191" t="s">
        <v>107</v>
      </c>
      <c r="D589" s="192">
        <v>70634</v>
      </c>
      <c r="E589" s="198" t="s">
        <v>1105</v>
      </c>
      <c r="F589" s="194" t="s">
        <v>108</v>
      </c>
      <c r="G589" s="195">
        <v>1</v>
      </c>
      <c r="H589" s="196">
        <v>1</v>
      </c>
      <c r="I589" s="197">
        <v>82.87</v>
      </c>
      <c r="J589" s="196">
        <v>66.83</v>
      </c>
      <c r="K589" s="197">
        <v>18.68</v>
      </c>
      <c r="L589" s="196">
        <v>15.06</v>
      </c>
      <c r="M589" s="196">
        <f t="shared" si="71"/>
        <v>81.89</v>
      </c>
      <c r="N589" s="196">
        <f t="shared" si="72"/>
        <v>81.89</v>
      </c>
      <c r="O589" s="37"/>
      <c r="P589" s="71">
        <v>82.87</v>
      </c>
      <c r="Q589" s="71">
        <v>18.68</v>
      </c>
      <c r="R589" s="71">
        <v>101.55</v>
      </c>
      <c r="S589" s="71">
        <v>101.55</v>
      </c>
      <c r="T589" s="162">
        <f t="shared" ref="T589:T652" si="73">N589-S589</f>
        <v>-19.659999999999997</v>
      </c>
      <c r="U589" s="71">
        <f t="shared" si="63"/>
        <v>66.83</v>
      </c>
      <c r="V589" s="71">
        <f t="shared" si="64"/>
        <v>15.06</v>
      </c>
    </row>
    <row r="590" spans="1:22" x14ac:dyDescent="0.25">
      <c r="A590" s="60" t="s">
        <v>3549</v>
      </c>
      <c r="B590" s="190" t="s">
        <v>1106</v>
      </c>
      <c r="C590" s="191" t="s">
        <v>107</v>
      </c>
      <c r="D590" s="192">
        <v>70646</v>
      </c>
      <c r="E590" s="198" t="s">
        <v>1107</v>
      </c>
      <c r="F590" s="194" t="s">
        <v>102</v>
      </c>
      <c r="G590" s="195">
        <v>2</v>
      </c>
      <c r="H590" s="196">
        <v>2</v>
      </c>
      <c r="I590" s="197">
        <v>44.67</v>
      </c>
      <c r="J590" s="196">
        <v>36.020000000000003</v>
      </c>
      <c r="K590" s="197">
        <v>46.71</v>
      </c>
      <c r="L590" s="196">
        <v>37.67</v>
      </c>
      <c r="M590" s="196">
        <f t="shared" si="71"/>
        <v>147.38</v>
      </c>
      <c r="N590" s="196">
        <f t="shared" si="72"/>
        <v>147.38</v>
      </c>
      <c r="O590" s="37"/>
      <c r="P590" s="71">
        <v>44.67</v>
      </c>
      <c r="Q590" s="71">
        <v>46.71</v>
      </c>
      <c r="R590" s="71">
        <v>182.76</v>
      </c>
      <c r="S590" s="71">
        <v>182.76</v>
      </c>
      <c r="T590" s="162">
        <f t="shared" si="73"/>
        <v>-35.379999999999995</v>
      </c>
      <c r="U590" s="71">
        <f t="shared" si="63"/>
        <v>72.040000000000006</v>
      </c>
      <c r="V590" s="71">
        <f t="shared" si="64"/>
        <v>75.34</v>
      </c>
    </row>
    <row r="591" spans="1:22" x14ac:dyDescent="0.25">
      <c r="A591" s="60" t="s">
        <v>3550</v>
      </c>
      <c r="B591" s="190" t="s">
        <v>1108</v>
      </c>
      <c r="C591" s="191" t="s">
        <v>107</v>
      </c>
      <c r="D591" s="192">
        <v>70680</v>
      </c>
      <c r="E591" s="198" t="s">
        <v>1109</v>
      </c>
      <c r="F591" s="194" t="s">
        <v>102</v>
      </c>
      <c r="G591" s="195">
        <v>3</v>
      </c>
      <c r="H591" s="196">
        <v>3</v>
      </c>
      <c r="I591" s="197">
        <v>2.66</v>
      </c>
      <c r="J591" s="196">
        <v>2.14</v>
      </c>
      <c r="K591" s="197">
        <v>5.61</v>
      </c>
      <c r="L591" s="196">
        <v>4.5199999999999996</v>
      </c>
      <c r="M591" s="196">
        <f t="shared" si="71"/>
        <v>19.98</v>
      </c>
      <c r="N591" s="196">
        <f t="shared" si="72"/>
        <v>19.98</v>
      </c>
      <c r="O591" s="37"/>
      <c r="P591" s="71">
        <v>2.66</v>
      </c>
      <c r="Q591" s="71">
        <v>5.61</v>
      </c>
      <c r="R591" s="71">
        <v>24.81</v>
      </c>
      <c r="S591" s="71">
        <v>24.81</v>
      </c>
      <c r="T591" s="162">
        <f t="shared" si="73"/>
        <v>-4.8299999999999983</v>
      </c>
      <c r="U591" s="71">
        <f t="shared" si="63"/>
        <v>6.42</v>
      </c>
      <c r="V591" s="71">
        <f t="shared" si="64"/>
        <v>13.56</v>
      </c>
    </row>
    <row r="592" spans="1:22" x14ac:dyDescent="0.25">
      <c r="A592" s="60" t="s">
        <v>3551</v>
      </c>
      <c r="B592" s="190" t="s">
        <v>1110</v>
      </c>
      <c r="C592" s="191" t="s">
        <v>107</v>
      </c>
      <c r="D592" s="192">
        <v>70682</v>
      </c>
      <c r="E592" s="198" t="s">
        <v>1111</v>
      </c>
      <c r="F592" s="194" t="s">
        <v>102</v>
      </c>
      <c r="G592" s="195">
        <v>19</v>
      </c>
      <c r="H592" s="196">
        <v>19</v>
      </c>
      <c r="I592" s="197">
        <v>5.22</v>
      </c>
      <c r="J592" s="196">
        <v>4.2</v>
      </c>
      <c r="K592" s="197">
        <v>5.61</v>
      </c>
      <c r="L592" s="196">
        <v>4.5199999999999996</v>
      </c>
      <c r="M592" s="196">
        <f t="shared" si="71"/>
        <v>165.68</v>
      </c>
      <c r="N592" s="196">
        <f t="shared" si="72"/>
        <v>165.68</v>
      </c>
      <c r="O592" s="37"/>
      <c r="P592" s="71">
        <v>5.22</v>
      </c>
      <c r="Q592" s="71">
        <v>5.61</v>
      </c>
      <c r="R592" s="71">
        <v>205.77</v>
      </c>
      <c r="S592" s="71">
        <v>205.77</v>
      </c>
      <c r="T592" s="162">
        <f t="shared" si="73"/>
        <v>-40.090000000000003</v>
      </c>
      <c r="U592" s="71">
        <f t="shared" ref="U592:U655" si="74">TRUNC(J592*H592,2)</f>
        <v>79.8</v>
      </c>
      <c r="V592" s="71">
        <f t="shared" ref="V592:V655" si="75">TRUNC(L592*H592,2)</f>
        <v>85.88</v>
      </c>
    </row>
    <row r="593" spans="1:22" x14ac:dyDescent="0.25">
      <c r="A593" s="60" t="s">
        <v>3552</v>
      </c>
      <c r="B593" s="190" t="s">
        <v>1112</v>
      </c>
      <c r="C593" s="191" t="s">
        <v>107</v>
      </c>
      <c r="D593" s="192">
        <v>72591</v>
      </c>
      <c r="E593" s="198" t="s">
        <v>1113</v>
      </c>
      <c r="F593" s="194" t="s">
        <v>102</v>
      </c>
      <c r="G593" s="195">
        <v>6</v>
      </c>
      <c r="H593" s="196">
        <v>6</v>
      </c>
      <c r="I593" s="197">
        <v>13.42</v>
      </c>
      <c r="J593" s="196">
        <v>10.82</v>
      </c>
      <c r="K593" s="197">
        <v>13.82</v>
      </c>
      <c r="L593" s="196">
        <v>11.14</v>
      </c>
      <c r="M593" s="196">
        <f t="shared" si="71"/>
        <v>131.76</v>
      </c>
      <c r="N593" s="196">
        <f t="shared" si="72"/>
        <v>131.76</v>
      </c>
      <c r="O593" s="37"/>
      <c r="P593" s="71">
        <v>13.42</v>
      </c>
      <c r="Q593" s="71">
        <v>13.82</v>
      </c>
      <c r="R593" s="71">
        <v>163.44</v>
      </c>
      <c r="S593" s="71">
        <v>163.44</v>
      </c>
      <c r="T593" s="162">
        <f t="shared" si="73"/>
        <v>-31.680000000000007</v>
      </c>
      <c r="U593" s="71">
        <f t="shared" si="74"/>
        <v>64.92</v>
      </c>
      <c r="V593" s="71">
        <f t="shared" si="75"/>
        <v>66.84</v>
      </c>
    </row>
    <row r="594" spans="1:22" x14ac:dyDescent="0.25">
      <c r="A594" s="60" t="s">
        <v>3553</v>
      </c>
      <c r="B594" s="190" t="s">
        <v>1114</v>
      </c>
      <c r="C594" s="191" t="s">
        <v>107</v>
      </c>
      <c r="D594" s="192">
        <v>70691</v>
      </c>
      <c r="E594" s="198" t="s">
        <v>1115</v>
      </c>
      <c r="F594" s="194" t="s">
        <v>102</v>
      </c>
      <c r="G594" s="195">
        <v>36</v>
      </c>
      <c r="H594" s="196">
        <v>36</v>
      </c>
      <c r="I594" s="197">
        <v>2.42</v>
      </c>
      <c r="J594" s="196">
        <v>1.95</v>
      </c>
      <c r="K594" s="197">
        <v>5.61</v>
      </c>
      <c r="L594" s="196">
        <v>4.5199999999999996</v>
      </c>
      <c r="M594" s="196">
        <f t="shared" si="71"/>
        <v>232.92</v>
      </c>
      <c r="N594" s="196">
        <f t="shared" si="72"/>
        <v>232.92</v>
      </c>
      <c r="O594" s="37"/>
      <c r="P594" s="71">
        <v>2.42</v>
      </c>
      <c r="Q594" s="71">
        <v>5.61</v>
      </c>
      <c r="R594" s="71">
        <v>289.08</v>
      </c>
      <c r="S594" s="71">
        <v>289.08</v>
      </c>
      <c r="T594" s="162">
        <f t="shared" si="73"/>
        <v>-56.16</v>
      </c>
      <c r="U594" s="71">
        <f t="shared" si="74"/>
        <v>70.2</v>
      </c>
      <c r="V594" s="71">
        <f t="shared" si="75"/>
        <v>162.72</v>
      </c>
    </row>
    <row r="595" spans="1:22" x14ac:dyDescent="0.3">
      <c r="A595" s="60" t="s">
        <v>3554</v>
      </c>
      <c r="B595" s="190" t="s">
        <v>1116</v>
      </c>
      <c r="C595" s="191" t="s">
        <v>107</v>
      </c>
      <c r="D595" s="192">
        <v>70709</v>
      </c>
      <c r="E595" s="198" t="s">
        <v>1117</v>
      </c>
      <c r="F595" s="194" t="s">
        <v>102</v>
      </c>
      <c r="G595" s="195">
        <v>3</v>
      </c>
      <c r="H595" s="196">
        <v>3</v>
      </c>
      <c r="I595" s="197">
        <v>22.13</v>
      </c>
      <c r="J595" s="196">
        <v>17.84</v>
      </c>
      <c r="K595" s="197">
        <v>36.619999999999997</v>
      </c>
      <c r="L595" s="196">
        <v>29.53</v>
      </c>
      <c r="M595" s="196">
        <f t="shared" si="71"/>
        <v>142.11000000000001</v>
      </c>
      <c r="N595" s="196">
        <f t="shared" si="72"/>
        <v>142.11000000000001</v>
      </c>
      <c r="O595" s="45"/>
      <c r="P595" s="71">
        <v>22.13</v>
      </c>
      <c r="Q595" s="71">
        <v>36.619999999999997</v>
      </c>
      <c r="R595" s="71">
        <v>176.25</v>
      </c>
      <c r="S595" s="71">
        <v>176.25</v>
      </c>
      <c r="T595" s="162">
        <f t="shared" si="73"/>
        <v>-34.139999999999986</v>
      </c>
      <c r="U595" s="71">
        <f t="shared" si="74"/>
        <v>53.52</v>
      </c>
      <c r="V595" s="71">
        <f t="shared" si="75"/>
        <v>88.59</v>
      </c>
    </row>
    <row r="596" spans="1:22" x14ac:dyDescent="0.3">
      <c r="A596" s="60" t="s">
        <v>3555</v>
      </c>
      <c r="B596" s="190" t="s">
        <v>1118</v>
      </c>
      <c r="C596" s="191" t="s">
        <v>107</v>
      </c>
      <c r="D596" s="192">
        <v>70711</v>
      </c>
      <c r="E596" s="198" t="s">
        <v>5109</v>
      </c>
      <c r="F596" s="194" t="s">
        <v>102</v>
      </c>
      <c r="G596" s="195">
        <v>3</v>
      </c>
      <c r="H596" s="196">
        <v>3</v>
      </c>
      <c r="I596" s="197">
        <v>110.69</v>
      </c>
      <c r="J596" s="196">
        <v>89.27</v>
      </c>
      <c r="K596" s="197">
        <v>146.87</v>
      </c>
      <c r="L596" s="196">
        <v>118.45</v>
      </c>
      <c r="M596" s="196">
        <f t="shared" si="71"/>
        <v>623.16</v>
      </c>
      <c r="N596" s="196">
        <f t="shared" si="72"/>
        <v>623.16</v>
      </c>
      <c r="O596" s="45"/>
      <c r="P596" s="71">
        <v>110.69</v>
      </c>
      <c r="Q596" s="71">
        <v>146.87</v>
      </c>
      <c r="R596" s="71">
        <v>772.68</v>
      </c>
      <c r="S596" s="71">
        <v>772.68</v>
      </c>
      <c r="T596" s="162">
        <f t="shared" si="73"/>
        <v>-149.51999999999998</v>
      </c>
      <c r="U596" s="71">
        <f t="shared" si="74"/>
        <v>267.81</v>
      </c>
      <c r="V596" s="71">
        <f t="shared" si="75"/>
        <v>355.35</v>
      </c>
    </row>
    <row r="597" spans="1:22" x14ac:dyDescent="0.3">
      <c r="A597" s="60" t="s">
        <v>3556</v>
      </c>
      <c r="B597" s="190" t="s">
        <v>1119</v>
      </c>
      <c r="C597" s="191" t="s">
        <v>107</v>
      </c>
      <c r="D597" s="192">
        <v>70714</v>
      </c>
      <c r="E597" s="198" t="s">
        <v>1120</v>
      </c>
      <c r="F597" s="194" t="s">
        <v>102</v>
      </c>
      <c r="G597" s="195">
        <v>4</v>
      </c>
      <c r="H597" s="196">
        <v>4</v>
      </c>
      <c r="I597" s="197">
        <v>123.26</v>
      </c>
      <c r="J597" s="196">
        <v>99.4</v>
      </c>
      <c r="K597" s="197">
        <v>209.9</v>
      </c>
      <c r="L597" s="196">
        <v>169.28</v>
      </c>
      <c r="M597" s="196">
        <f t="shared" si="71"/>
        <v>1074.72</v>
      </c>
      <c r="N597" s="196">
        <f t="shared" si="72"/>
        <v>1074.72</v>
      </c>
      <c r="O597" s="45"/>
      <c r="P597" s="71">
        <v>123.26</v>
      </c>
      <c r="Q597" s="71">
        <v>209.9</v>
      </c>
      <c r="R597" s="71">
        <v>1332.64</v>
      </c>
      <c r="S597" s="71">
        <v>1332.64</v>
      </c>
      <c r="T597" s="162">
        <f t="shared" si="73"/>
        <v>-257.92000000000007</v>
      </c>
      <c r="U597" s="71">
        <f t="shared" si="74"/>
        <v>397.6</v>
      </c>
      <c r="V597" s="71">
        <f t="shared" si="75"/>
        <v>677.12</v>
      </c>
    </row>
    <row r="598" spans="1:22" ht="24" x14ac:dyDescent="0.3">
      <c r="A598" s="60" t="s">
        <v>3557</v>
      </c>
      <c r="B598" s="190" t="s">
        <v>1121</v>
      </c>
      <c r="C598" s="191" t="s">
        <v>127</v>
      </c>
      <c r="D598" s="199" t="s">
        <v>386</v>
      </c>
      <c r="E598" s="193" t="s">
        <v>2914</v>
      </c>
      <c r="F598" s="194" t="s">
        <v>102</v>
      </c>
      <c r="G598" s="195">
        <v>19</v>
      </c>
      <c r="H598" s="196">
        <v>19</v>
      </c>
      <c r="I598" s="197">
        <v>91.28</v>
      </c>
      <c r="J598" s="196">
        <v>73.61</v>
      </c>
      <c r="K598" s="197">
        <v>14.44</v>
      </c>
      <c r="L598" s="196">
        <v>11.64</v>
      </c>
      <c r="M598" s="196">
        <f t="shared" si="71"/>
        <v>1619.75</v>
      </c>
      <c r="N598" s="196">
        <f t="shared" si="72"/>
        <v>1619.75</v>
      </c>
      <c r="O598" s="45"/>
      <c r="P598" s="71">
        <v>91.28</v>
      </c>
      <c r="Q598" s="71">
        <v>14.44</v>
      </c>
      <c r="R598" s="71">
        <v>2008.68</v>
      </c>
      <c r="S598" s="71">
        <v>2008.68</v>
      </c>
      <c r="T598" s="162">
        <f t="shared" si="73"/>
        <v>-388.93000000000006</v>
      </c>
      <c r="U598" s="71">
        <f t="shared" si="74"/>
        <v>1398.59</v>
      </c>
      <c r="V598" s="71">
        <f t="shared" si="75"/>
        <v>221.16</v>
      </c>
    </row>
    <row r="599" spans="1:22" x14ac:dyDescent="0.25">
      <c r="A599" s="60" t="s">
        <v>3558</v>
      </c>
      <c r="B599" s="190" t="s">
        <v>1122</v>
      </c>
      <c r="C599" s="191" t="s">
        <v>107</v>
      </c>
      <c r="D599" s="192">
        <v>71141</v>
      </c>
      <c r="E599" s="198" t="s">
        <v>1123</v>
      </c>
      <c r="F599" s="194" t="s">
        <v>102</v>
      </c>
      <c r="G599" s="195">
        <v>12</v>
      </c>
      <c r="H599" s="196">
        <v>12</v>
      </c>
      <c r="I599" s="197">
        <v>2.57</v>
      </c>
      <c r="J599" s="196">
        <v>2.0699999999999998</v>
      </c>
      <c r="K599" s="197">
        <v>3.74</v>
      </c>
      <c r="L599" s="196">
        <v>3.01</v>
      </c>
      <c r="M599" s="196">
        <f t="shared" si="71"/>
        <v>60.96</v>
      </c>
      <c r="N599" s="196">
        <f t="shared" si="72"/>
        <v>60.96</v>
      </c>
      <c r="O599" s="37"/>
      <c r="P599" s="71">
        <v>2.57</v>
      </c>
      <c r="Q599" s="71">
        <v>3.74</v>
      </c>
      <c r="R599" s="71">
        <v>75.72</v>
      </c>
      <c r="S599" s="71">
        <v>75.72</v>
      </c>
      <c r="T599" s="162">
        <f t="shared" si="73"/>
        <v>-14.759999999999998</v>
      </c>
      <c r="U599" s="71">
        <f t="shared" si="74"/>
        <v>24.84</v>
      </c>
      <c r="V599" s="71">
        <f t="shared" si="75"/>
        <v>36.119999999999997</v>
      </c>
    </row>
    <row r="600" spans="1:22" x14ac:dyDescent="0.25">
      <c r="A600" s="60" t="s">
        <v>3559</v>
      </c>
      <c r="B600" s="190" t="s">
        <v>1124</v>
      </c>
      <c r="C600" s="191" t="s">
        <v>107</v>
      </c>
      <c r="D600" s="192">
        <v>71142</v>
      </c>
      <c r="E600" s="198" t="s">
        <v>579</v>
      </c>
      <c r="F600" s="194" t="s">
        <v>102</v>
      </c>
      <c r="G600" s="195">
        <v>2</v>
      </c>
      <c r="H600" s="196">
        <v>2</v>
      </c>
      <c r="I600" s="197">
        <v>3.77</v>
      </c>
      <c r="J600" s="196">
        <v>3.04</v>
      </c>
      <c r="K600" s="197">
        <v>4.8600000000000003</v>
      </c>
      <c r="L600" s="196">
        <v>3.91</v>
      </c>
      <c r="M600" s="196">
        <f t="shared" si="71"/>
        <v>13.9</v>
      </c>
      <c r="N600" s="196">
        <f t="shared" si="72"/>
        <v>13.9</v>
      </c>
      <c r="O600" s="37"/>
      <c r="P600" s="71">
        <v>3.77</v>
      </c>
      <c r="Q600" s="71">
        <v>4.8600000000000003</v>
      </c>
      <c r="R600" s="71">
        <v>17.260000000000002</v>
      </c>
      <c r="S600" s="71">
        <v>17.260000000000002</v>
      </c>
      <c r="T600" s="162">
        <f t="shared" si="73"/>
        <v>-3.3600000000000012</v>
      </c>
      <c r="U600" s="71">
        <f t="shared" si="74"/>
        <v>6.08</v>
      </c>
      <c r="V600" s="71">
        <f t="shared" si="75"/>
        <v>7.82</v>
      </c>
    </row>
    <row r="601" spans="1:22" x14ac:dyDescent="0.25">
      <c r="A601" s="60" t="s">
        <v>3560</v>
      </c>
      <c r="B601" s="190" t="s">
        <v>1125</v>
      </c>
      <c r="C601" s="191" t="s">
        <v>107</v>
      </c>
      <c r="D601" s="192">
        <v>71171</v>
      </c>
      <c r="E601" s="198" t="s">
        <v>1126</v>
      </c>
      <c r="F601" s="194" t="s">
        <v>102</v>
      </c>
      <c r="G601" s="195">
        <v>20</v>
      </c>
      <c r="H601" s="196">
        <v>20</v>
      </c>
      <c r="I601" s="197">
        <v>11.88</v>
      </c>
      <c r="J601" s="196">
        <v>9.58</v>
      </c>
      <c r="K601" s="197">
        <v>11.21</v>
      </c>
      <c r="L601" s="196">
        <v>9.0399999999999991</v>
      </c>
      <c r="M601" s="196">
        <f t="shared" si="71"/>
        <v>372.4</v>
      </c>
      <c r="N601" s="196">
        <f t="shared" si="72"/>
        <v>372.4</v>
      </c>
      <c r="O601" s="37"/>
      <c r="P601" s="71">
        <v>11.88</v>
      </c>
      <c r="Q601" s="71">
        <v>11.21</v>
      </c>
      <c r="R601" s="71">
        <v>461.8</v>
      </c>
      <c r="S601" s="71">
        <v>461.8</v>
      </c>
      <c r="T601" s="162">
        <f t="shared" si="73"/>
        <v>-89.400000000000034</v>
      </c>
      <c r="U601" s="71">
        <f t="shared" si="74"/>
        <v>191.6</v>
      </c>
      <c r="V601" s="71">
        <f t="shared" si="75"/>
        <v>180.8</v>
      </c>
    </row>
    <row r="602" spans="1:22" x14ac:dyDescent="0.25">
      <c r="A602" s="60" t="s">
        <v>3561</v>
      </c>
      <c r="B602" s="190" t="s">
        <v>1127</v>
      </c>
      <c r="C602" s="191" t="s">
        <v>107</v>
      </c>
      <c r="D602" s="192">
        <v>71175</v>
      </c>
      <c r="E602" s="198" t="s">
        <v>311</v>
      </c>
      <c r="F602" s="194" t="s">
        <v>102</v>
      </c>
      <c r="G602" s="195">
        <v>2</v>
      </c>
      <c r="H602" s="196">
        <v>2</v>
      </c>
      <c r="I602" s="197">
        <v>317.56</v>
      </c>
      <c r="J602" s="196">
        <v>256.11</v>
      </c>
      <c r="K602" s="197">
        <v>33.619999999999997</v>
      </c>
      <c r="L602" s="196">
        <v>27.11</v>
      </c>
      <c r="M602" s="196">
        <f t="shared" si="71"/>
        <v>566.44000000000005</v>
      </c>
      <c r="N602" s="196">
        <f t="shared" si="72"/>
        <v>566.44000000000005</v>
      </c>
      <c r="O602" s="37"/>
      <c r="P602" s="71">
        <v>317.56</v>
      </c>
      <c r="Q602" s="71">
        <v>33.619999999999997</v>
      </c>
      <c r="R602" s="71">
        <v>702.36</v>
      </c>
      <c r="S602" s="71">
        <v>702.36</v>
      </c>
      <c r="T602" s="162">
        <f t="shared" si="73"/>
        <v>-135.91999999999996</v>
      </c>
      <c r="U602" s="71">
        <f t="shared" si="74"/>
        <v>512.22</v>
      </c>
      <c r="V602" s="71">
        <f t="shared" si="75"/>
        <v>54.22</v>
      </c>
    </row>
    <row r="603" spans="1:22" x14ac:dyDescent="0.25">
      <c r="A603" s="60" t="s">
        <v>3562</v>
      </c>
      <c r="B603" s="190" t="s">
        <v>1128</v>
      </c>
      <c r="C603" s="191" t="s">
        <v>107</v>
      </c>
      <c r="D603" s="192">
        <v>71201</v>
      </c>
      <c r="E603" s="198" t="s">
        <v>520</v>
      </c>
      <c r="F603" s="194" t="s">
        <v>143</v>
      </c>
      <c r="G603" s="195">
        <v>22</v>
      </c>
      <c r="H603" s="196">
        <v>22</v>
      </c>
      <c r="I603" s="197">
        <v>5.33</v>
      </c>
      <c r="J603" s="196">
        <v>4.29</v>
      </c>
      <c r="K603" s="197">
        <v>6.35</v>
      </c>
      <c r="L603" s="196">
        <v>5.12</v>
      </c>
      <c r="M603" s="196">
        <f t="shared" si="71"/>
        <v>207.02</v>
      </c>
      <c r="N603" s="196">
        <f t="shared" si="72"/>
        <v>207.02</v>
      </c>
      <c r="O603" s="37"/>
      <c r="P603" s="71">
        <v>5.33</v>
      </c>
      <c r="Q603" s="71">
        <v>6.35</v>
      </c>
      <c r="R603" s="71">
        <v>256.95999999999998</v>
      </c>
      <c r="S603" s="71">
        <v>256.95999999999998</v>
      </c>
      <c r="T603" s="162">
        <f t="shared" si="73"/>
        <v>-49.939999999999969</v>
      </c>
      <c r="U603" s="71">
        <f t="shared" si="74"/>
        <v>94.38</v>
      </c>
      <c r="V603" s="71">
        <f t="shared" si="75"/>
        <v>112.64</v>
      </c>
    </row>
    <row r="604" spans="1:22" x14ac:dyDescent="0.25">
      <c r="A604" s="60" t="s">
        <v>3563</v>
      </c>
      <c r="B604" s="190" t="s">
        <v>1129</v>
      </c>
      <c r="C604" s="191" t="s">
        <v>107</v>
      </c>
      <c r="D604" s="192">
        <v>71205</v>
      </c>
      <c r="E604" s="198" t="s">
        <v>1130</v>
      </c>
      <c r="F604" s="194" t="s">
        <v>143</v>
      </c>
      <c r="G604" s="195">
        <v>66</v>
      </c>
      <c r="H604" s="196">
        <v>66</v>
      </c>
      <c r="I604" s="197">
        <v>16.87</v>
      </c>
      <c r="J604" s="196">
        <v>13.6</v>
      </c>
      <c r="K604" s="197">
        <v>18.68</v>
      </c>
      <c r="L604" s="196">
        <v>15.06</v>
      </c>
      <c r="M604" s="196">
        <f t="shared" si="71"/>
        <v>1891.56</v>
      </c>
      <c r="N604" s="196">
        <f t="shared" si="72"/>
        <v>1891.56</v>
      </c>
      <c r="O604" s="37"/>
      <c r="P604" s="71">
        <v>16.87</v>
      </c>
      <c r="Q604" s="71">
        <v>18.68</v>
      </c>
      <c r="R604" s="71">
        <v>2346.3000000000002</v>
      </c>
      <c r="S604" s="71">
        <v>2346.3000000000002</v>
      </c>
      <c r="T604" s="162">
        <f t="shared" si="73"/>
        <v>-454.74000000000024</v>
      </c>
      <c r="U604" s="71">
        <f t="shared" si="74"/>
        <v>897.6</v>
      </c>
      <c r="V604" s="71">
        <f t="shared" si="75"/>
        <v>993.96</v>
      </c>
    </row>
    <row r="605" spans="1:22" x14ac:dyDescent="0.25">
      <c r="A605" s="60" t="s">
        <v>3564</v>
      </c>
      <c r="B605" s="190" t="s">
        <v>1131</v>
      </c>
      <c r="C605" s="191" t="s">
        <v>107</v>
      </c>
      <c r="D605" s="192">
        <v>71194</v>
      </c>
      <c r="E605" s="198" t="s">
        <v>324</v>
      </c>
      <c r="F605" s="194" t="s">
        <v>143</v>
      </c>
      <c r="G605" s="195">
        <v>100</v>
      </c>
      <c r="H605" s="196">
        <v>100</v>
      </c>
      <c r="I605" s="197">
        <v>2.5299999999999998</v>
      </c>
      <c r="J605" s="196">
        <v>2.04</v>
      </c>
      <c r="K605" s="197">
        <v>6.35</v>
      </c>
      <c r="L605" s="196">
        <v>5.12</v>
      </c>
      <c r="M605" s="196">
        <f t="shared" si="71"/>
        <v>716</v>
      </c>
      <c r="N605" s="196">
        <f t="shared" si="72"/>
        <v>716</v>
      </c>
      <c r="O605" s="37"/>
      <c r="P605" s="71">
        <v>2.5299999999999998</v>
      </c>
      <c r="Q605" s="71">
        <v>6.35</v>
      </c>
      <c r="R605" s="71">
        <v>888</v>
      </c>
      <c r="S605" s="71">
        <v>888</v>
      </c>
      <c r="T605" s="162">
        <f t="shared" si="73"/>
        <v>-172</v>
      </c>
      <c r="U605" s="71">
        <f t="shared" si="74"/>
        <v>204</v>
      </c>
      <c r="V605" s="71">
        <f t="shared" si="75"/>
        <v>512</v>
      </c>
    </row>
    <row r="606" spans="1:22" x14ac:dyDescent="0.25">
      <c r="A606" s="60" t="s">
        <v>3565</v>
      </c>
      <c r="B606" s="190" t="s">
        <v>1132</v>
      </c>
      <c r="C606" s="191" t="s">
        <v>107</v>
      </c>
      <c r="D606" s="192">
        <v>71195</v>
      </c>
      <c r="E606" s="198" t="s">
        <v>1133</v>
      </c>
      <c r="F606" s="194" t="s">
        <v>143</v>
      </c>
      <c r="G606" s="195">
        <v>80</v>
      </c>
      <c r="H606" s="196">
        <v>80</v>
      </c>
      <c r="I606" s="197">
        <v>3.15</v>
      </c>
      <c r="J606" s="196">
        <v>2.54</v>
      </c>
      <c r="K606" s="197">
        <v>7.47</v>
      </c>
      <c r="L606" s="196">
        <v>6.02</v>
      </c>
      <c r="M606" s="196">
        <f t="shared" si="71"/>
        <v>684.8</v>
      </c>
      <c r="N606" s="196">
        <f t="shared" si="72"/>
        <v>684.8</v>
      </c>
      <c r="O606" s="37"/>
      <c r="P606" s="71">
        <v>3.15</v>
      </c>
      <c r="Q606" s="71">
        <v>7.47</v>
      </c>
      <c r="R606" s="71">
        <v>849.6</v>
      </c>
      <c r="S606" s="71">
        <v>849.6</v>
      </c>
      <c r="T606" s="162">
        <f t="shared" si="73"/>
        <v>-164.80000000000007</v>
      </c>
      <c r="U606" s="71">
        <f t="shared" si="74"/>
        <v>203.2</v>
      </c>
      <c r="V606" s="71">
        <f t="shared" si="75"/>
        <v>481.6</v>
      </c>
    </row>
    <row r="607" spans="1:22" x14ac:dyDescent="0.25">
      <c r="A607" s="60" t="s">
        <v>3566</v>
      </c>
      <c r="B607" s="190" t="s">
        <v>1134</v>
      </c>
      <c r="C607" s="191" t="s">
        <v>107</v>
      </c>
      <c r="D607" s="192">
        <v>71198</v>
      </c>
      <c r="E607" s="198" t="s">
        <v>1135</v>
      </c>
      <c r="F607" s="194" t="s">
        <v>143</v>
      </c>
      <c r="G607" s="195">
        <v>18</v>
      </c>
      <c r="H607" s="196">
        <v>18</v>
      </c>
      <c r="I607" s="197">
        <v>5.27</v>
      </c>
      <c r="J607" s="196">
        <v>4.25</v>
      </c>
      <c r="K607" s="197">
        <v>18.68</v>
      </c>
      <c r="L607" s="196">
        <v>15.06</v>
      </c>
      <c r="M607" s="196">
        <f t="shared" si="71"/>
        <v>347.58</v>
      </c>
      <c r="N607" s="196">
        <f t="shared" si="72"/>
        <v>347.58</v>
      </c>
      <c r="O607" s="37"/>
      <c r="P607" s="71">
        <v>5.27</v>
      </c>
      <c r="Q607" s="71">
        <v>18.68</v>
      </c>
      <c r="R607" s="71">
        <v>431.1</v>
      </c>
      <c r="S607" s="71">
        <v>431.1</v>
      </c>
      <c r="T607" s="162">
        <f t="shared" si="73"/>
        <v>-83.520000000000039</v>
      </c>
      <c r="U607" s="71">
        <f t="shared" si="74"/>
        <v>76.5</v>
      </c>
      <c r="V607" s="71">
        <f t="shared" si="75"/>
        <v>271.08</v>
      </c>
    </row>
    <row r="608" spans="1:22" x14ac:dyDescent="0.25">
      <c r="A608" s="60" t="s">
        <v>3567</v>
      </c>
      <c r="B608" s="190" t="s">
        <v>1136</v>
      </c>
      <c r="C608" s="191" t="s">
        <v>107</v>
      </c>
      <c r="D608" s="192">
        <v>71291</v>
      </c>
      <c r="E608" s="198" t="s">
        <v>1137</v>
      </c>
      <c r="F608" s="194" t="s">
        <v>143</v>
      </c>
      <c r="G608" s="195">
        <v>780</v>
      </c>
      <c r="H608" s="196">
        <v>780</v>
      </c>
      <c r="I608" s="197">
        <v>2.38</v>
      </c>
      <c r="J608" s="196">
        <v>1.91</v>
      </c>
      <c r="K608" s="197">
        <v>2.06</v>
      </c>
      <c r="L608" s="196">
        <v>1.66</v>
      </c>
      <c r="M608" s="196">
        <f t="shared" si="71"/>
        <v>2784.6</v>
      </c>
      <c r="N608" s="196">
        <f t="shared" si="72"/>
        <v>2784.6</v>
      </c>
      <c r="O608" s="37"/>
      <c r="P608" s="71">
        <v>2.38</v>
      </c>
      <c r="Q608" s="71">
        <v>2.06</v>
      </c>
      <c r="R608" s="71">
        <v>3463.2</v>
      </c>
      <c r="S608" s="71">
        <v>3463.2</v>
      </c>
      <c r="T608" s="162">
        <f t="shared" si="73"/>
        <v>-678.59999999999991</v>
      </c>
      <c r="U608" s="71">
        <f t="shared" si="74"/>
        <v>1489.8</v>
      </c>
      <c r="V608" s="71">
        <f t="shared" si="75"/>
        <v>1294.8</v>
      </c>
    </row>
    <row r="609" spans="1:22" x14ac:dyDescent="0.25">
      <c r="A609" s="60" t="s">
        <v>3568</v>
      </c>
      <c r="B609" s="190" t="s">
        <v>1138</v>
      </c>
      <c r="C609" s="191" t="s">
        <v>107</v>
      </c>
      <c r="D609" s="192">
        <v>71292</v>
      </c>
      <c r="E609" s="198" t="s">
        <v>1139</v>
      </c>
      <c r="F609" s="194" t="s">
        <v>143</v>
      </c>
      <c r="G609" s="195">
        <v>201</v>
      </c>
      <c r="H609" s="196">
        <v>201</v>
      </c>
      <c r="I609" s="197">
        <v>4.3099999999999996</v>
      </c>
      <c r="J609" s="196">
        <v>3.47</v>
      </c>
      <c r="K609" s="197">
        <v>2.2400000000000002</v>
      </c>
      <c r="L609" s="196">
        <v>1.8</v>
      </c>
      <c r="M609" s="196">
        <f t="shared" si="71"/>
        <v>1059.27</v>
      </c>
      <c r="N609" s="196">
        <f t="shared" si="72"/>
        <v>1059.27</v>
      </c>
      <c r="O609" s="37"/>
      <c r="P609" s="71">
        <v>4.3099999999999996</v>
      </c>
      <c r="Q609" s="71">
        <v>2.2400000000000002</v>
      </c>
      <c r="R609" s="71">
        <v>1316.55</v>
      </c>
      <c r="S609" s="71">
        <v>1316.55</v>
      </c>
      <c r="T609" s="162">
        <f t="shared" si="73"/>
        <v>-257.27999999999997</v>
      </c>
      <c r="U609" s="71">
        <f t="shared" si="74"/>
        <v>697.47</v>
      </c>
      <c r="V609" s="71">
        <f t="shared" si="75"/>
        <v>361.8</v>
      </c>
    </row>
    <row r="610" spans="1:22" x14ac:dyDescent="0.25">
      <c r="A610" s="60" t="s">
        <v>3569</v>
      </c>
      <c r="B610" s="190" t="s">
        <v>1140</v>
      </c>
      <c r="C610" s="191" t="s">
        <v>107</v>
      </c>
      <c r="D610" s="192">
        <v>71331</v>
      </c>
      <c r="E610" s="198" t="s">
        <v>1141</v>
      </c>
      <c r="F610" s="194" t="s">
        <v>102</v>
      </c>
      <c r="G610" s="195">
        <v>6</v>
      </c>
      <c r="H610" s="196">
        <v>6</v>
      </c>
      <c r="I610" s="197">
        <v>9.56</v>
      </c>
      <c r="J610" s="196">
        <v>7.71</v>
      </c>
      <c r="K610" s="197">
        <v>14.94</v>
      </c>
      <c r="L610" s="196">
        <v>12.04</v>
      </c>
      <c r="M610" s="196">
        <f t="shared" si="71"/>
        <v>118.5</v>
      </c>
      <c r="N610" s="196">
        <f t="shared" si="72"/>
        <v>118.5</v>
      </c>
      <c r="O610" s="37"/>
      <c r="P610" s="71">
        <v>9.56</v>
      </c>
      <c r="Q610" s="71">
        <v>14.94</v>
      </c>
      <c r="R610" s="71">
        <v>147</v>
      </c>
      <c r="S610" s="71">
        <v>147</v>
      </c>
      <c r="T610" s="162">
        <f t="shared" si="73"/>
        <v>-28.5</v>
      </c>
      <c r="U610" s="71">
        <f t="shared" si="74"/>
        <v>46.26</v>
      </c>
      <c r="V610" s="71">
        <f t="shared" si="75"/>
        <v>72.239999999999995</v>
      </c>
    </row>
    <row r="611" spans="1:22" x14ac:dyDescent="0.25">
      <c r="A611" s="60" t="s">
        <v>3570</v>
      </c>
      <c r="B611" s="190" t="s">
        <v>1142</v>
      </c>
      <c r="C611" s="191" t="s">
        <v>107</v>
      </c>
      <c r="D611" s="192">
        <v>71381</v>
      </c>
      <c r="E611" s="198" t="s">
        <v>543</v>
      </c>
      <c r="F611" s="194" t="s">
        <v>102</v>
      </c>
      <c r="G611" s="195">
        <v>4</v>
      </c>
      <c r="H611" s="196">
        <v>4</v>
      </c>
      <c r="I611" s="197">
        <v>89.12</v>
      </c>
      <c r="J611" s="196">
        <v>71.87</v>
      </c>
      <c r="K611" s="197">
        <v>14.94</v>
      </c>
      <c r="L611" s="196">
        <v>12.04</v>
      </c>
      <c r="M611" s="196">
        <f t="shared" si="71"/>
        <v>335.64</v>
      </c>
      <c r="N611" s="196">
        <f t="shared" si="72"/>
        <v>335.64</v>
      </c>
      <c r="O611" s="37"/>
      <c r="P611" s="71">
        <v>89.12</v>
      </c>
      <c r="Q611" s="71">
        <v>14.94</v>
      </c>
      <c r="R611" s="71">
        <v>416.24</v>
      </c>
      <c r="S611" s="71">
        <v>416.24</v>
      </c>
      <c r="T611" s="162">
        <f t="shared" si="73"/>
        <v>-80.600000000000023</v>
      </c>
      <c r="U611" s="71">
        <f t="shared" si="74"/>
        <v>287.48</v>
      </c>
      <c r="V611" s="71">
        <f t="shared" si="75"/>
        <v>48.16</v>
      </c>
    </row>
    <row r="612" spans="1:22" x14ac:dyDescent="0.25">
      <c r="A612" s="60" t="s">
        <v>3571</v>
      </c>
      <c r="B612" s="190" t="s">
        <v>1143</v>
      </c>
      <c r="C612" s="191" t="s">
        <v>107</v>
      </c>
      <c r="D612" s="192">
        <v>71440</v>
      </c>
      <c r="E612" s="198" t="s">
        <v>378</v>
      </c>
      <c r="F612" s="194" t="s">
        <v>102</v>
      </c>
      <c r="G612" s="195">
        <v>8</v>
      </c>
      <c r="H612" s="196">
        <v>8</v>
      </c>
      <c r="I612" s="197">
        <v>7.71</v>
      </c>
      <c r="J612" s="196">
        <v>6.21</v>
      </c>
      <c r="K612" s="197">
        <v>7.84</v>
      </c>
      <c r="L612" s="196">
        <v>6.32</v>
      </c>
      <c r="M612" s="196">
        <f t="shared" si="71"/>
        <v>100.24</v>
      </c>
      <c r="N612" s="196">
        <f t="shared" si="72"/>
        <v>100.24</v>
      </c>
      <c r="O612" s="37"/>
      <c r="P612" s="71">
        <v>7.71</v>
      </c>
      <c r="Q612" s="71">
        <v>7.84</v>
      </c>
      <c r="R612" s="71">
        <v>124.4</v>
      </c>
      <c r="S612" s="71">
        <v>124.4</v>
      </c>
      <c r="T612" s="162">
        <f t="shared" si="73"/>
        <v>-24.160000000000011</v>
      </c>
      <c r="U612" s="71">
        <f t="shared" si="74"/>
        <v>49.68</v>
      </c>
      <c r="V612" s="71">
        <f t="shared" si="75"/>
        <v>50.56</v>
      </c>
    </row>
    <row r="613" spans="1:22" x14ac:dyDescent="0.3">
      <c r="A613" s="60" t="s">
        <v>3572</v>
      </c>
      <c r="B613" s="190" t="s">
        <v>1144</v>
      </c>
      <c r="C613" s="191" t="s">
        <v>131</v>
      </c>
      <c r="D613" s="192">
        <v>100903</v>
      </c>
      <c r="E613" s="198" t="s">
        <v>388</v>
      </c>
      <c r="F613" s="194" t="s">
        <v>102</v>
      </c>
      <c r="G613" s="195">
        <v>38</v>
      </c>
      <c r="H613" s="196">
        <v>38</v>
      </c>
      <c r="I613" s="197">
        <v>19.95</v>
      </c>
      <c r="J613" s="196">
        <v>16.079999999999998</v>
      </c>
      <c r="K613" s="197">
        <v>7.25</v>
      </c>
      <c r="L613" s="196">
        <v>5.84</v>
      </c>
      <c r="M613" s="196">
        <f t="shared" si="71"/>
        <v>832.96</v>
      </c>
      <c r="N613" s="196">
        <f t="shared" si="72"/>
        <v>832.96</v>
      </c>
      <c r="O613" s="45"/>
      <c r="P613" s="71">
        <v>19.95</v>
      </c>
      <c r="Q613" s="71">
        <v>7.25</v>
      </c>
      <c r="R613" s="71">
        <v>1033.5999999999999</v>
      </c>
      <c r="S613" s="71">
        <v>1033.5999999999999</v>
      </c>
      <c r="T613" s="162">
        <f t="shared" si="73"/>
        <v>-200.63999999999987</v>
      </c>
      <c r="U613" s="71">
        <f t="shared" si="74"/>
        <v>611.04</v>
      </c>
      <c r="V613" s="71">
        <f t="shared" si="75"/>
        <v>221.92</v>
      </c>
    </row>
    <row r="614" spans="1:22" x14ac:dyDescent="0.25">
      <c r="A614" s="60" t="s">
        <v>3573</v>
      </c>
      <c r="B614" s="190" t="s">
        <v>1145</v>
      </c>
      <c r="C614" s="191" t="s">
        <v>107</v>
      </c>
      <c r="D614" s="192">
        <v>71741</v>
      </c>
      <c r="E614" s="198" t="s">
        <v>1146</v>
      </c>
      <c r="F614" s="194" t="s">
        <v>102</v>
      </c>
      <c r="G614" s="195">
        <v>8</v>
      </c>
      <c r="H614" s="196">
        <v>8</v>
      </c>
      <c r="I614" s="197">
        <v>1.1399999999999999</v>
      </c>
      <c r="J614" s="196">
        <v>0.91</v>
      </c>
      <c r="K614" s="197">
        <v>1.1200000000000001</v>
      </c>
      <c r="L614" s="196">
        <v>0.9</v>
      </c>
      <c r="M614" s="196">
        <f t="shared" si="71"/>
        <v>14.48</v>
      </c>
      <c r="N614" s="196">
        <f t="shared" si="72"/>
        <v>14.48</v>
      </c>
      <c r="O614" s="37"/>
      <c r="P614" s="71">
        <v>1.1399999999999999</v>
      </c>
      <c r="Q614" s="71">
        <v>1.1200000000000001</v>
      </c>
      <c r="R614" s="71">
        <v>18.079999999999998</v>
      </c>
      <c r="S614" s="71">
        <v>18.079999999999998</v>
      </c>
      <c r="T614" s="162">
        <f t="shared" si="73"/>
        <v>-3.5999999999999979</v>
      </c>
      <c r="U614" s="71">
        <f t="shared" si="74"/>
        <v>7.28</v>
      </c>
      <c r="V614" s="71">
        <f t="shared" si="75"/>
        <v>7.2</v>
      </c>
    </row>
    <row r="615" spans="1:22" x14ac:dyDescent="0.25">
      <c r="A615" s="60" t="s">
        <v>3574</v>
      </c>
      <c r="B615" s="190" t="s">
        <v>1147</v>
      </c>
      <c r="C615" s="191" t="s">
        <v>107</v>
      </c>
      <c r="D615" s="192">
        <v>71745</v>
      </c>
      <c r="E615" s="198" t="s">
        <v>1148</v>
      </c>
      <c r="F615" s="194" t="s">
        <v>102</v>
      </c>
      <c r="G615" s="195">
        <v>22</v>
      </c>
      <c r="H615" s="196">
        <v>22</v>
      </c>
      <c r="I615" s="197">
        <v>4.5599999999999996</v>
      </c>
      <c r="J615" s="196">
        <v>3.67</v>
      </c>
      <c r="K615" s="197">
        <v>3.74</v>
      </c>
      <c r="L615" s="196">
        <v>3.01</v>
      </c>
      <c r="M615" s="196">
        <f t="shared" si="71"/>
        <v>146.96</v>
      </c>
      <c r="N615" s="196">
        <f t="shared" si="72"/>
        <v>146.96</v>
      </c>
      <c r="O615" s="37"/>
      <c r="P615" s="71">
        <v>4.5599999999999996</v>
      </c>
      <c r="Q615" s="71">
        <v>3.74</v>
      </c>
      <c r="R615" s="71">
        <v>182.6</v>
      </c>
      <c r="S615" s="71">
        <v>182.6</v>
      </c>
      <c r="T615" s="162">
        <f t="shared" si="73"/>
        <v>-35.639999999999986</v>
      </c>
      <c r="U615" s="71">
        <f t="shared" si="74"/>
        <v>80.739999999999995</v>
      </c>
      <c r="V615" s="71">
        <f t="shared" si="75"/>
        <v>66.22</v>
      </c>
    </row>
    <row r="616" spans="1:22" x14ac:dyDescent="0.25">
      <c r="A616" s="60" t="s">
        <v>3575</v>
      </c>
      <c r="B616" s="190" t="s">
        <v>1149</v>
      </c>
      <c r="C616" s="191" t="s">
        <v>107</v>
      </c>
      <c r="D616" s="192">
        <v>71030</v>
      </c>
      <c r="E616" s="198" t="s">
        <v>1150</v>
      </c>
      <c r="F616" s="194" t="s">
        <v>102</v>
      </c>
      <c r="G616" s="195">
        <v>15</v>
      </c>
      <c r="H616" s="196">
        <v>15</v>
      </c>
      <c r="I616" s="197">
        <v>4.0999999999999996</v>
      </c>
      <c r="J616" s="196">
        <v>3.3</v>
      </c>
      <c r="K616" s="197">
        <v>5.61</v>
      </c>
      <c r="L616" s="196">
        <v>4.5199999999999996</v>
      </c>
      <c r="M616" s="196">
        <f t="shared" si="71"/>
        <v>117.3</v>
      </c>
      <c r="N616" s="196">
        <f t="shared" si="72"/>
        <v>117.3</v>
      </c>
      <c r="O616" s="37"/>
      <c r="P616" s="71">
        <v>4.0999999999999996</v>
      </c>
      <c r="Q616" s="71">
        <v>5.61</v>
      </c>
      <c r="R616" s="71">
        <v>145.65</v>
      </c>
      <c r="S616" s="71">
        <v>145.65</v>
      </c>
      <c r="T616" s="162">
        <f t="shared" si="73"/>
        <v>-28.350000000000009</v>
      </c>
      <c r="U616" s="71">
        <f t="shared" si="74"/>
        <v>49.5</v>
      </c>
      <c r="V616" s="71">
        <f t="shared" si="75"/>
        <v>67.8</v>
      </c>
    </row>
    <row r="617" spans="1:22" x14ac:dyDescent="0.25">
      <c r="A617" s="60" t="s">
        <v>3576</v>
      </c>
      <c r="B617" s="190" t="s">
        <v>1151</v>
      </c>
      <c r="C617" s="191" t="s">
        <v>107</v>
      </c>
      <c r="D617" s="192">
        <v>72190</v>
      </c>
      <c r="E617" s="198" t="s">
        <v>1152</v>
      </c>
      <c r="F617" s="194" t="s">
        <v>102</v>
      </c>
      <c r="G617" s="195">
        <v>1</v>
      </c>
      <c r="H617" s="196">
        <v>1</v>
      </c>
      <c r="I617" s="197">
        <v>1432.32</v>
      </c>
      <c r="J617" s="196">
        <v>1155.1600000000001</v>
      </c>
      <c r="K617" s="197">
        <v>112.08</v>
      </c>
      <c r="L617" s="196">
        <v>90.39</v>
      </c>
      <c r="M617" s="196">
        <f t="shared" si="71"/>
        <v>1245.55</v>
      </c>
      <c r="N617" s="196">
        <f t="shared" si="72"/>
        <v>1245.55</v>
      </c>
      <c r="O617" s="37"/>
      <c r="P617" s="71">
        <v>1432.32</v>
      </c>
      <c r="Q617" s="71">
        <v>112.08</v>
      </c>
      <c r="R617" s="71">
        <v>1544.4</v>
      </c>
      <c r="S617" s="71">
        <v>1544.4</v>
      </c>
      <c r="T617" s="162">
        <f t="shared" si="73"/>
        <v>-298.85000000000014</v>
      </c>
      <c r="U617" s="71">
        <f t="shared" si="74"/>
        <v>1155.1600000000001</v>
      </c>
      <c r="V617" s="71">
        <f t="shared" si="75"/>
        <v>90.39</v>
      </c>
    </row>
    <row r="618" spans="1:22" x14ac:dyDescent="0.25">
      <c r="A618" s="60" t="s">
        <v>3577</v>
      </c>
      <c r="B618" s="190" t="s">
        <v>1153</v>
      </c>
      <c r="C618" s="191" t="s">
        <v>107</v>
      </c>
      <c r="D618" s="192">
        <v>71688</v>
      </c>
      <c r="E618" s="198" t="s">
        <v>1154</v>
      </c>
      <c r="F618" s="194" t="s">
        <v>102</v>
      </c>
      <c r="G618" s="195">
        <v>2</v>
      </c>
      <c r="H618" s="196">
        <v>2</v>
      </c>
      <c r="I618" s="197">
        <v>56.13</v>
      </c>
      <c r="J618" s="196">
        <v>45.26</v>
      </c>
      <c r="K618" s="197">
        <v>12.05</v>
      </c>
      <c r="L618" s="196">
        <v>9.7100000000000009</v>
      </c>
      <c r="M618" s="196">
        <f t="shared" si="71"/>
        <v>109.94</v>
      </c>
      <c r="N618" s="196">
        <f t="shared" si="72"/>
        <v>109.94</v>
      </c>
      <c r="O618" s="37"/>
      <c r="P618" s="71">
        <v>56.13</v>
      </c>
      <c r="Q618" s="71">
        <v>12.05</v>
      </c>
      <c r="R618" s="71">
        <v>136.36000000000001</v>
      </c>
      <c r="S618" s="71">
        <v>136.36000000000001</v>
      </c>
      <c r="T618" s="162">
        <f t="shared" si="73"/>
        <v>-26.420000000000016</v>
      </c>
      <c r="U618" s="71">
        <f t="shared" si="74"/>
        <v>90.52</v>
      </c>
      <c r="V618" s="71">
        <f t="shared" si="75"/>
        <v>19.420000000000002</v>
      </c>
    </row>
    <row r="619" spans="1:22" x14ac:dyDescent="0.25">
      <c r="A619" s="60" t="s">
        <v>3578</v>
      </c>
      <c r="B619" s="190" t="s">
        <v>1155</v>
      </c>
      <c r="C619" s="191" t="s">
        <v>107</v>
      </c>
      <c r="D619" s="192">
        <v>72450</v>
      </c>
      <c r="E619" s="198" t="s">
        <v>1156</v>
      </c>
      <c r="F619" s="194" t="s">
        <v>102</v>
      </c>
      <c r="G619" s="195">
        <v>3</v>
      </c>
      <c r="H619" s="196">
        <v>3</v>
      </c>
      <c r="I619" s="197">
        <v>416.43</v>
      </c>
      <c r="J619" s="196">
        <v>335.85</v>
      </c>
      <c r="K619" s="197">
        <v>3.74</v>
      </c>
      <c r="L619" s="196">
        <v>3.01</v>
      </c>
      <c r="M619" s="196">
        <f t="shared" si="71"/>
        <v>1016.58</v>
      </c>
      <c r="N619" s="196">
        <f t="shared" si="72"/>
        <v>1016.58</v>
      </c>
      <c r="O619" s="37"/>
      <c r="P619" s="71">
        <v>416.43</v>
      </c>
      <c r="Q619" s="71">
        <v>3.74</v>
      </c>
      <c r="R619" s="71">
        <v>1260.51</v>
      </c>
      <c r="S619" s="71">
        <v>1260.51</v>
      </c>
      <c r="T619" s="162">
        <f t="shared" si="73"/>
        <v>-243.92999999999995</v>
      </c>
      <c r="U619" s="71">
        <f t="shared" si="74"/>
        <v>1007.55</v>
      </c>
      <c r="V619" s="71">
        <f t="shared" si="75"/>
        <v>9.0299999999999994</v>
      </c>
    </row>
    <row r="620" spans="1:22" x14ac:dyDescent="0.25">
      <c r="A620" s="60" t="s">
        <v>3579</v>
      </c>
      <c r="B620" s="190" t="s">
        <v>1157</v>
      </c>
      <c r="C620" s="191" t="s">
        <v>107</v>
      </c>
      <c r="D620" s="192">
        <v>72578</v>
      </c>
      <c r="E620" s="198" t="s">
        <v>368</v>
      </c>
      <c r="F620" s="194" t="s">
        <v>102</v>
      </c>
      <c r="G620" s="195">
        <v>17</v>
      </c>
      <c r="H620" s="196">
        <v>17</v>
      </c>
      <c r="I620" s="197">
        <v>7.84</v>
      </c>
      <c r="J620" s="196">
        <v>6.32</v>
      </c>
      <c r="K620" s="197">
        <v>10.84</v>
      </c>
      <c r="L620" s="196">
        <v>8.74</v>
      </c>
      <c r="M620" s="196">
        <f t="shared" si="71"/>
        <v>256.02</v>
      </c>
      <c r="N620" s="196">
        <f t="shared" si="72"/>
        <v>256.02</v>
      </c>
      <c r="O620" s="37"/>
      <c r="P620" s="71">
        <v>7.84</v>
      </c>
      <c r="Q620" s="71">
        <v>10.84</v>
      </c>
      <c r="R620" s="71">
        <v>317.56</v>
      </c>
      <c r="S620" s="71">
        <v>317.56</v>
      </c>
      <c r="T620" s="162">
        <f t="shared" si="73"/>
        <v>-61.54000000000002</v>
      </c>
      <c r="U620" s="71">
        <f t="shared" si="74"/>
        <v>107.44</v>
      </c>
      <c r="V620" s="71">
        <f t="shared" si="75"/>
        <v>148.58000000000001</v>
      </c>
    </row>
    <row r="621" spans="1:22" x14ac:dyDescent="0.25">
      <c r="A621" s="60" t="s">
        <v>3580</v>
      </c>
      <c r="B621" s="190" t="s">
        <v>1158</v>
      </c>
      <c r="C621" s="191" t="s">
        <v>107</v>
      </c>
      <c r="D621" s="192">
        <v>72585</v>
      </c>
      <c r="E621" s="198" t="s">
        <v>370</v>
      </c>
      <c r="F621" s="194" t="s">
        <v>102</v>
      </c>
      <c r="G621" s="195">
        <v>11</v>
      </c>
      <c r="H621" s="196">
        <v>11</v>
      </c>
      <c r="I621" s="197">
        <v>11.58</v>
      </c>
      <c r="J621" s="196">
        <v>9.33</v>
      </c>
      <c r="K621" s="197">
        <v>10.84</v>
      </c>
      <c r="L621" s="196">
        <v>8.74</v>
      </c>
      <c r="M621" s="196">
        <f t="shared" si="71"/>
        <v>198.77</v>
      </c>
      <c r="N621" s="196">
        <f t="shared" si="72"/>
        <v>198.77</v>
      </c>
      <c r="O621" s="37"/>
      <c r="P621" s="71">
        <v>11.58</v>
      </c>
      <c r="Q621" s="71">
        <v>10.84</v>
      </c>
      <c r="R621" s="71">
        <v>246.62</v>
      </c>
      <c r="S621" s="71">
        <v>246.62</v>
      </c>
      <c r="T621" s="162">
        <f t="shared" si="73"/>
        <v>-47.849999999999994</v>
      </c>
      <c r="U621" s="71">
        <f t="shared" si="74"/>
        <v>102.63</v>
      </c>
      <c r="V621" s="71">
        <f t="shared" si="75"/>
        <v>96.14</v>
      </c>
    </row>
    <row r="622" spans="1:22" x14ac:dyDescent="0.25">
      <c r="A622" s="60" t="s">
        <v>3581</v>
      </c>
      <c r="B622" s="190" t="s">
        <v>1159</v>
      </c>
      <c r="C622" s="191" t="s">
        <v>107</v>
      </c>
      <c r="D622" s="192">
        <v>72591</v>
      </c>
      <c r="E622" s="198" t="s">
        <v>1113</v>
      </c>
      <c r="F622" s="194" t="s">
        <v>102</v>
      </c>
      <c r="G622" s="195">
        <v>6</v>
      </c>
      <c r="H622" s="196">
        <v>6</v>
      </c>
      <c r="I622" s="197">
        <v>13.42</v>
      </c>
      <c r="J622" s="196">
        <v>10.82</v>
      </c>
      <c r="K622" s="197">
        <v>13.82</v>
      </c>
      <c r="L622" s="196">
        <v>11.14</v>
      </c>
      <c r="M622" s="196">
        <f t="shared" si="71"/>
        <v>131.76</v>
      </c>
      <c r="N622" s="196">
        <f t="shared" si="72"/>
        <v>131.76</v>
      </c>
      <c r="O622" s="37"/>
      <c r="P622" s="71">
        <v>13.42</v>
      </c>
      <c r="Q622" s="71">
        <v>13.82</v>
      </c>
      <c r="R622" s="71">
        <v>163.44</v>
      </c>
      <c r="S622" s="71">
        <v>163.44</v>
      </c>
      <c r="T622" s="162">
        <f t="shared" si="73"/>
        <v>-31.680000000000007</v>
      </c>
      <c r="U622" s="71">
        <f t="shared" si="74"/>
        <v>64.92</v>
      </c>
      <c r="V622" s="71">
        <f t="shared" si="75"/>
        <v>66.84</v>
      </c>
    </row>
    <row r="623" spans="1:22" x14ac:dyDescent="0.25">
      <c r="A623" s="60" t="s">
        <v>3582</v>
      </c>
      <c r="B623" s="178" t="s">
        <v>1160</v>
      </c>
      <c r="C623" s="181"/>
      <c r="D623" s="181"/>
      <c r="E623" s="180" t="s">
        <v>32</v>
      </c>
      <c r="F623" s="181"/>
      <c r="G623" s="182"/>
      <c r="H623" s="182"/>
      <c r="I623" s="177"/>
      <c r="J623" s="182"/>
      <c r="K623" s="177"/>
      <c r="L623" s="182"/>
      <c r="M623" s="183">
        <f>SUM(M624:M662)</f>
        <v>7895.329999999999</v>
      </c>
      <c r="N623" s="183">
        <f>SUM(N624:N662)</f>
        <v>7895.329999999999</v>
      </c>
      <c r="O623" s="37"/>
      <c r="P623" s="67"/>
      <c r="Q623" s="67"/>
      <c r="R623" s="68">
        <v>9791.15</v>
      </c>
      <c r="S623" s="68">
        <v>9791.15</v>
      </c>
      <c r="T623" s="162">
        <f t="shared" si="73"/>
        <v>-1895.8200000000006</v>
      </c>
      <c r="U623" s="71">
        <f t="shared" si="74"/>
        <v>0</v>
      </c>
      <c r="V623" s="71">
        <f t="shared" si="75"/>
        <v>0</v>
      </c>
    </row>
    <row r="624" spans="1:22" x14ac:dyDescent="0.25">
      <c r="A624" s="60" t="s">
        <v>3583</v>
      </c>
      <c r="B624" s="190" t="s">
        <v>1161</v>
      </c>
      <c r="C624" s="191" t="s">
        <v>107</v>
      </c>
      <c r="D624" s="192">
        <v>80502</v>
      </c>
      <c r="E624" s="198" t="s">
        <v>621</v>
      </c>
      <c r="F624" s="194" t="s">
        <v>102</v>
      </c>
      <c r="G624" s="195">
        <v>2</v>
      </c>
      <c r="H624" s="196">
        <v>2</v>
      </c>
      <c r="I624" s="197">
        <v>252.47</v>
      </c>
      <c r="J624" s="196">
        <v>203.61</v>
      </c>
      <c r="K624" s="197">
        <v>70.61</v>
      </c>
      <c r="L624" s="196">
        <v>56.94</v>
      </c>
      <c r="M624" s="196">
        <f t="shared" ref="M624:M662" si="76">TRUNC(((J624*G624)+(L624*G624)),2)</f>
        <v>521.1</v>
      </c>
      <c r="N624" s="196">
        <f t="shared" ref="N624:N662" si="77">TRUNC(((J624*H624)+(L624*H624)),2)</f>
        <v>521.1</v>
      </c>
      <c r="O624" s="37"/>
      <c r="P624" s="71">
        <v>252.47</v>
      </c>
      <c r="Q624" s="71">
        <v>70.61</v>
      </c>
      <c r="R624" s="71">
        <v>646.16</v>
      </c>
      <c r="S624" s="71">
        <v>646.16</v>
      </c>
      <c r="T624" s="162">
        <f t="shared" si="73"/>
        <v>-125.05999999999995</v>
      </c>
      <c r="U624" s="71">
        <f t="shared" si="74"/>
        <v>407.22</v>
      </c>
      <c r="V624" s="71">
        <f t="shared" si="75"/>
        <v>113.88</v>
      </c>
    </row>
    <row r="625" spans="1:22" x14ac:dyDescent="0.25">
      <c r="A625" s="60" t="s">
        <v>3584</v>
      </c>
      <c r="B625" s="190" t="s">
        <v>1162</v>
      </c>
      <c r="C625" s="191" t="s">
        <v>107</v>
      </c>
      <c r="D625" s="192">
        <v>80510</v>
      </c>
      <c r="E625" s="198" t="s">
        <v>627</v>
      </c>
      <c r="F625" s="194" t="s">
        <v>102</v>
      </c>
      <c r="G625" s="195">
        <v>2</v>
      </c>
      <c r="H625" s="196">
        <v>2</v>
      </c>
      <c r="I625" s="197">
        <v>12.8</v>
      </c>
      <c r="J625" s="196">
        <v>10.32</v>
      </c>
      <c r="K625" s="197">
        <v>5.61</v>
      </c>
      <c r="L625" s="196">
        <v>4.5199999999999996</v>
      </c>
      <c r="M625" s="196">
        <f t="shared" si="76"/>
        <v>29.68</v>
      </c>
      <c r="N625" s="196">
        <f t="shared" si="77"/>
        <v>29.68</v>
      </c>
      <c r="O625" s="37"/>
      <c r="P625" s="71">
        <v>12.8</v>
      </c>
      <c r="Q625" s="71">
        <v>5.61</v>
      </c>
      <c r="R625" s="71">
        <v>36.82</v>
      </c>
      <c r="S625" s="71">
        <v>36.82</v>
      </c>
      <c r="T625" s="162">
        <f t="shared" si="73"/>
        <v>-7.1400000000000006</v>
      </c>
      <c r="U625" s="71">
        <f t="shared" si="74"/>
        <v>20.64</v>
      </c>
      <c r="V625" s="71">
        <f t="shared" si="75"/>
        <v>9.0399999999999991</v>
      </c>
    </row>
    <row r="626" spans="1:22" x14ac:dyDescent="0.25">
      <c r="A626" s="60" t="s">
        <v>3585</v>
      </c>
      <c r="B626" s="190" t="s">
        <v>1163</v>
      </c>
      <c r="C626" s="191" t="s">
        <v>107</v>
      </c>
      <c r="D626" s="192">
        <v>80513</v>
      </c>
      <c r="E626" s="198" t="s">
        <v>623</v>
      </c>
      <c r="F626" s="194" t="s">
        <v>102</v>
      </c>
      <c r="G626" s="195">
        <v>2</v>
      </c>
      <c r="H626" s="196">
        <v>2</v>
      </c>
      <c r="I626" s="197">
        <v>11.64</v>
      </c>
      <c r="J626" s="196">
        <v>9.3800000000000008</v>
      </c>
      <c r="K626" s="197">
        <v>11.96</v>
      </c>
      <c r="L626" s="196">
        <v>9.64</v>
      </c>
      <c r="M626" s="196">
        <f t="shared" si="76"/>
        <v>38.04</v>
      </c>
      <c r="N626" s="196">
        <f t="shared" si="77"/>
        <v>38.04</v>
      </c>
      <c r="O626" s="37"/>
      <c r="P626" s="71">
        <v>11.64</v>
      </c>
      <c r="Q626" s="71">
        <v>11.96</v>
      </c>
      <c r="R626" s="71">
        <v>47.2</v>
      </c>
      <c r="S626" s="71">
        <v>47.2</v>
      </c>
      <c r="T626" s="162">
        <f t="shared" si="73"/>
        <v>-9.1600000000000037</v>
      </c>
      <c r="U626" s="71">
        <f t="shared" si="74"/>
        <v>18.760000000000002</v>
      </c>
      <c r="V626" s="71">
        <f t="shared" si="75"/>
        <v>19.28</v>
      </c>
    </row>
    <row r="627" spans="1:22" x14ac:dyDescent="0.25">
      <c r="A627" s="60" t="s">
        <v>3586</v>
      </c>
      <c r="B627" s="190" t="s">
        <v>1164</v>
      </c>
      <c r="C627" s="191" t="s">
        <v>107</v>
      </c>
      <c r="D627" s="192">
        <v>80515</v>
      </c>
      <c r="E627" s="198" t="s">
        <v>1165</v>
      </c>
      <c r="F627" s="194" t="s">
        <v>102</v>
      </c>
      <c r="G627" s="195">
        <v>2</v>
      </c>
      <c r="H627" s="196">
        <v>2</v>
      </c>
      <c r="I627" s="197">
        <v>182.82</v>
      </c>
      <c r="J627" s="196">
        <v>147.44</v>
      </c>
      <c r="K627" s="197">
        <v>60.82</v>
      </c>
      <c r="L627" s="196">
        <v>49.05</v>
      </c>
      <c r="M627" s="196">
        <f t="shared" si="76"/>
        <v>392.98</v>
      </c>
      <c r="N627" s="196">
        <f t="shared" si="77"/>
        <v>392.98</v>
      </c>
      <c r="O627" s="37"/>
      <c r="P627" s="71">
        <v>182.82</v>
      </c>
      <c r="Q627" s="71">
        <v>60.82</v>
      </c>
      <c r="R627" s="71">
        <v>487.28</v>
      </c>
      <c r="S627" s="71">
        <v>487.28</v>
      </c>
      <c r="T627" s="162">
        <f t="shared" si="73"/>
        <v>-94.299999999999955</v>
      </c>
      <c r="U627" s="71">
        <f t="shared" si="74"/>
        <v>294.88</v>
      </c>
      <c r="V627" s="71">
        <f t="shared" si="75"/>
        <v>98.1</v>
      </c>
    </row>
    <row r="628" spans="1:22" x14ac:dyDescent="0.25">
      <c r="A628" s="60" t="s">
        <v>3587</v>
      </c>
      <c r="B628" s="190" t="s">
        <v>1166</v>
      </c>
      <c r="C628" s="191" t="s">
        <v>107</v>
      </c>
      <c r="D628" s="192">
        <v>80520</v>
      </c>
      <c r="E628" s="198" t="s">
        <v>618</v>
      </c>
      <c r="F628" s="194" t="s">
        <v>619</v>
      </c>
      <c r="G628" s="195">
        <v>2</v>
      </c>
      <c r="H628" s="196">
        <v>2</v>
      </c>
      <c r="I628" s="197">
        <v>5.27</v>
      </c>
      <c r="J628" s="196">
        <v>4.25</v>
      </c>
      <c r="K628" s="197">
        <v>7.47</v>
      </c>
      <c r="L628" s="196">
        <v>6.02</v>
      </c>
      <c r="M628" s="196">
        <f t="shared" si="76"/>
        <v>20.54</v>
      </c>
      <c r="N628" s="196">
        <f t="shared" si="77"/>
        <v>20.54</v>
      </c>
      <c r="O628" s="37"/>
      <c r="P628" s="71">
        <v>5.27</v>
      </c>
      <c r="Q628" s="71">
        <v>7.47</v>
      </c>
      <c r="R628" s="71">
        <v>25.48</v>
      </c>
      <c r="S628" s="71">
        <v>25.48</v>
      </c>
      <c r="T628" s="162">
        <f t="shared" si="73"/>
        <v>-4.9400000000000013</v>
      </c>
      <c r="U628" s="71">
        <f t="shared" si="74"/>
        <v>8.5</v>
      </c>
      <c r="V628" s="71">
        <f t="shared" si="75"/>
        <v>12.04</v>
      </c>
    </row>
    <row r="629" spans="1:22" x14ac:dyDescent="0.3">
      <c r="A629" s="60" t="s">
        <v>3588</v>
      </c>
      <c r="B629" s="190" t="s">
        <v>1167</v>
      </c>
      <c r="C629" s="191" t="s">
        <v>107</v>
      </c>
      <c r="D629" s="192">
        <v>80526</v>
      </c>
      <c r="E629" s="198" t="s">
        <v>629</v>
      </c>
      <c r="F629" s="194" t="s">
        <v>102</v>
      </c>
      <c r="G629" s="195">
        <v>2</v>
      </c>
      <c r="H629" s="196">
        <v>2</v>
      </c>
      <c r="I629" s="197">
        <v>157.30000000000001</v>
      </c>
      <c r="J629" s="196">
        <v>126.86</v>
      </c>
      <c r="K629" s="197">
        <v>5.61</v>
      </c>
      <c r="L629" s="196">
        <v>4.5199999999999996</v>
      </c>
      <c r="M629" s="196">
        <f t="shared" si="76"/>
        <v>262.76</v>
      </c>
      <c r="N629" s="196">
        <f t="shared" si="77"/>
        <v>262.76</v>
      </c>
      <c r="O629" s="45"/>
      <c r="P629" s="71">
        <v>157.30000000000001</v>
      </c>
      <c r="Q629" s="71">
        <v>5.61</v>
      </c>
      <c r="R629" s="71">
        <v>325.82</v>
      </c>
      <c r="S629" s="71">
        <v>325.82</v>
      </c>
      <c r="T629" s="162">
        <f t="shared" si="73"/>
        <v>-63.06</v>
      </c>
      <c r="U629" s="71">
        <f t="shared" si="74"/>
        <v>253.72</v>
      </c>
      <c r="V629" s="71">
        <f t="shared" si="75"/>
        <v>9.0399999999999991</v>
      </c>
    </row>
    <row r="630" spans="1:22" x14ac:dyDescent="0.25">
      <c r="A630" s="60" t="s">
        <v>3589</v>
      </c>
      <c r="B630" s="190" t="s">
        <v>1168</v>
      </c>
      <c r="C630" s="191" t="s">
        <v>107</v>
      </c>
      <c r="D630" s="192">
        <v>80530</v>
      </c>
      <c r="E630" s="198" t="s">
        <v>1169</v>
      </c>
      <c r="F630" s="194" t="s">
        <v>102</v>
      </c>
      <c r="G630" s="195">
        <v>2</v>
      </c>
      <c r="H630" s="196">
        <v>2</v>
      </c>
      <c r="I630" s="197">
        <v>41.83</v>
      </c>
      <c r="J630" s="196">
        <v>33.729999999999997</v>
      </c>
      <c r="K630" s="197">
        <v>17.82</v>
      </c>
      <c r="L630" s="196">
        <v>14.37</v>
      </c>
      <c r="M630" s="196">
        <f t="shared" si="76"/>
        <v>96.2</v>
      </c>
      <c r="N630" s="196">
        <f t="shared" si="77"/>
        <v>96.2</v>
      </c>
      <c r="O630" s="37"/>
      <c r="P630" s="71">
        <v>41.83</v>
      </c>
      <c r="Q630" s="71">
        <v>17.82</v>
      </c>
      <c r="R630" s="71">
        <v>119.3</v>
      </c>
      <c r="S630" s="71">
        <v>119.3</v>
      </c>
      <c r="T630" s="162">
        <f t="shared" si="73"/>
        <v>-23.099999999999994</v>
      </c>
      <c r="U630" s="71">
        <f t="shared" si="74"/>
        <v>67.459999999999994</v>
      </c>
      <c r="V630" s="71">
        <f t="shared" si="75"/>
        <v>28.74</v>
      </c>
    </row>
    <row r="631" spans="1:22" x14ac:dyDescent="0.25">
      <c r="A631" s="60" t="s">
        <v>3590</v>
      </c>
      <c r="B631" s="190" t="s">
        <v>1170</v>
      </c>
      <c r="C631" s="191" t="s">
        <v>107</v>
      </c>
      <c r="D631" s="192">
        <v>80556</v>
      </c>
      <c r="E631" s="198" t="s">
        <v>1171</v>
      </c>
      <c r="F631" s="194" t="s">
        <v>102</v>
      </c>
      <c r="G631" s="195">
        <v>1</v>
      </c>
      <c r="H631" s="196">
        <v>1</v>
      </c>
      <c r="I631" s="197">
        <v>3.39</v>
      </c>
      <c r="J631" s="196">
        <v>2.73</v>
      </c>
      <c r="K631" s="197">
        <v>9.35</v>
      </c>
      <c r="L631" s="196">
        <v>7.54</v>
      </c>
      <c r="M631" s="196">
        <f t="shared" si="76"/>
        <v>10.27</v>
      </c>
      <c r="N631" s="196">
        <f t="shared" si="77"/>
        <v>10.27</v>
      </c>
      <c r="O631" s="37"/>
      <c r="P631" s="71">
        <v>3.39</v>
      </c>
      <c r="Q631" s="71">
        <v>9.35</v>
      </c>
      <c r="R631" s="71">
        <v>12.74</v>
      </c>
      <c r="S631" s="71">
        <v>12.74</v>
      </c>
      <c r="T631" s="162">
        <f t="shared" si="73"/>
        <v>-2.4700000000000006</v>
      </c>
      <c r="U631" s="71">
        <f t="shared" si="74"/>
        <v>2.73</v>
      </c>
      <c r="V631" s="71">
        <f t="shared" si="75"/>
        <v>7.54</v>
      </c>
    </row>
    <row r="632" spans="1:22" x14ac:dyDescent="0.25">
      <c r="A632" s="60" t="s">
        <v>3591</v>
      </c>
      <c r="B632" s="190" t="s">
        <v>1172</v>
      </c>
      <c r="C632" s="191" t="s">
        <v>107</v>
      </c>
      <c r="D632" s="192">
        <v>80563</v>
      </c>
      <c r="E632" s="198" t="s">
        <v>1173</v>
      </c>
      <c r="F632" s="194" t="s">
        <v>102</v>
      </c>
      <c r="G632" s="195">
        <v>1</v>
      </c>
      <c r="H632" s="196">
        <v>1</v>
      </c>
      <c r="I632" s="197">
        <v>49.83</v>
      </c>
      <c r="J632" s="196">
        <v>40.18</v>
      </c>
      <c r="K632" s="197">
        <v>13.45</v>
      </c>
      <c r="L632" s="196">
        <v>10.84</v>
      </c>
      <c r="M632" s="196">
        <f t="shared" si="76"/>
        <v>51.02</v>
      </c>
      <c r="N632" s="196">
        <f t="shared" si="77"/>
        <v>51.02</v>
      </c>
      <c r="O632" s="37"/>
      <c r="P632" s="71">
        <v>49.83</v>
      </c>
      <c r="Q632" s="71">
        <v>13.45</v>
      </c>
      <c r="R632" s="71">
        <v>63.28</v>
      </c>
      <c r="S632" s="71">
        <v>63.28</v>
      </c>
      <c r="T632" s="162">
        <f t="shared" si="73"/>
        <v>-12.259999999999998</v>
      </c>
      <c r="U632" s="71">
        <f t="shared" si="74"/>
        <v>40.18</v>
      </c>
      <c r="V632" s="71">
        <f t="shared" si="75"/>
        <v>10.84</v>
      </c>
    </row>
    <row r="633" spans="1:22" x14ac:dyDescent="0.25">
      <c r="A633" s="60" t="s">
        <v>3592</v>
      </c>
      <c r="B633" s="190" t="s">
        <v>1174</v>
      </c>
      <c r="C633" s="191" t="s">
        <v>107</v>
      </c>
      <c r="D633" s="192">
        <v>80570</v>
      </c>
      <c r="E633" s="198" t="s">
        <v>1175</v>
      </c>
      <c r="F633" s="194" t="s">
        <v>102</v>
      </c>
      <c r="G633" s="195">
        <v>1</v>
      </c>
      <c r="H633" s="196">
        <v>1</v>
      </c>
      <c r="I633" s="197">
        <v>65.17</v>
      </c>
      <c r="J633" s="196">
        <v>52.55</v>
      </c>
      <c r="K633" s="197">
        <v>7.47</v>
      </c>
      <c r="L633" s="196">
        <v>6.02</v>
      </c>
      <c r="M633" s="196">
        <f t="shared" si="76"/>
        <v>58.57</v>
      </c>
      <c r="N633" s="196">
        <f t="shared" si="77"/>
        <v>58.57</v>
      </c>
      <c r="O633" s="37"/>
      <c r="P633" s="71">
        <v>65.17</v>
      </c>
      <c r="Q633" s="71">
        <v>7.47</v>
      </c>
      <c r="R633" s="71">
        <v>72.64</v>
      </c>
      <c r="S633" s="71">
        <v>72.64</v>
      </c>
      <c r="T633" s="162">
        <f t="shared" si="73"/>
        <v>-14.07</v>
      </c>
      <c r="U633" s="71">
        <f t="shared" si="74"/>
        <v>52.55</v>
      </c>
      <c r="V633" s="71">
        <f t="shared" si="75"/>
        <v>6.02</v>
      </c>
    </row>
    <row r="634" spans="1:22" x14ac:dyDescent="0.25">
      <c r="A634" s="60" t="s">
        <v>3593</v>
      </c>
      <c r="B634" s="190" t="s">
        <v>1176</v>
      </c>
      <c r="C634" s="191" t="s">
        <v>107</v>
      </c>
      <c r="D634" s="192">
        <v>80580</v>
      </c>
      <c r="E634" s="198" t="s">
        <v>650</v>
      </c>
      <c r="F634" s="194" t="s">
        <v>102</v>
      </c>
      <c r="G634" s="195">
        <v>1</v>
      </c>
      <c r="H634" s="196">
        <v>1</v>
      </c>
      <c r="I634" s="197">
        <v>74.66</v>
      </c>
      <c r="J634" s="196">
        <v>60.21</v>
      </c>
      <c r="K634" s="197">
        <v>5.61</v>
      </c>
      <c r="L634" s="196">
        <v>4.5199999999999996</v>
      </c>
      <c r="M634" s="196">
        <f t="shared" si="76"/>
        <v>64.73</v>
      </c>
      <c r="N634" s="196">
        <f t="shared" si="77"/>
        <v>64.73</v>
      </c>
      <c r="O634" s="37"/>
      <c r="P634" s="71">
        <v>74.66</v>
      </c>
      <c r="Q634" s="71">
        <v>5.61</v>
      </c>
      <c r="R634" s="71">
        <v>80.27</v>
      </c>
      <c r="S634" s="71">
        <v>80.27</v>
      </c>
      <c r="T634" s="162">
        <f t="shared" si="73"/>
        <v>-15.539999999999992</v>
      </c>
      <c r="U634" s="71">
        <f t="shared" si="74"/>
        <v>60.21</v>
      </c>
      <c r="V634" s="71">
        <f t="shared" si="75"/>
        <v>4.5199999999999996</v>
      </c>
    </row>
    <row r="635" spans="1:22" x14ac:dyDescent="0.25">
      <c r="A635" s="60" t="s">
        <v>3594</v>
      </c>
      <c r="B635" s="190" t="s">
        <v>1177</v>
      </c>
      <c r="C635" s="191" t="s">
        <v>107</v>
      </c>
      <c r="D635" s="192">
        <v>80590</v>
      </c>
      <c r="E635" s="198" t="s">
        <v>1178</v>
      </c>
      <c r="F635" s="194" t="s">
        <v>102</v>
      </c>
      <c r="G635" s="195">
        <v>2</v>
      </c>
      <c r="H635" s="196">
        <v>2</v>
      </c>
      <c r="I635" s="197">
        <v>95.79</v>
      </c>
      <c r="J635" s="196">
        <v>77.25</v>
      </c>
      <c r="K635" s="197">
        <v>14.57</v>
      </c>
      <c r="L635" s="196">
        <v>11.75</v>
      </c>
      <c r="M635" s="196">
        <f t="shared" si="76"/>
        <v>178</v>
      </c>
      <c r="N635" s="196">
        <f t="shared" si="77"/>
        <v>178</v>
      </c>
      <c r="O635" s="37"/>
      <c r="P635" s="71">
        <v>95.79</v>
      </c>
      <c r="Q635" s="71">
        <v>14.57</v>
      </c>
      <c r="R635" s="71">
        <v>220.72</v>
      </c>
      <c r="S635" s="71">
        <v>220.72</v>
      </c>
      <c r="T635" s="162">
        <f t="shared" si="73"/>
        <v>-42.72</v>
      </c>
      <c r="U635" s="71">
        <f t="shared" si="74"/>
        <v>154.5</v>
      </c>
      <c r="V635" s="71">
        <f t="shared" si="75"/>
        <v>23.5</v>
      </c>
    </row>
    <row r="636" spans="1:22" x14ac:dyDescent="0.25">
      <c r="A636" s="60" t="s">
        <v>3595</v>
      </c>
      <c r="B636" s="190" t="s">
        <v>1179</v>
      </c>
      <c r="C636" s="191" t="s">
        <v>107</v>
      </c>
      <c r="D636" s="192">
        <v>80926</v>
      </c>
      <c r="E636" s="198" t="s">
        <v>668</v>
      </c>
      <c r="F636" s="194" t="s">
        <v>102</v>
      </c>
      <c r="G636" s="195">
        <v>3</v>
      </c>
      <c r="H636" s="196">
        <v>3</v>
      </c>
      <c r="I636" s="197">
        <v>83.65</v>
      </c>
      <c r="J636" s="196">
        <v>67.459999999999994</v>
      </c>
      <c r="K636" s="197">
        <v>22.79</v>
      </c>
      <c r="L636" s="196">
        <v>18.38</v>
      </c>
      <c r="M636" s="196">
        <f t="shared" si="76"/>
        <v>257.52</v>
      </c>
      <c r="N636" s="196">
        <f t="shared" si="77"/>
        <v>257.52</v>
      </c>
      <c r="O636" s="37"/>
      <c r="P636" s="71">
        <v>83.65</v>
      </c>
      <c r="Q636" s="71">
        <v>22.79</v>
      </c>
      <c r="R636" s="71">
        <v>319.32</v>
      </c>
      <c r="S636" s="71">
        <v>319.32</v>
      </c>
      <c r="T636" s="162">
        <f t="shared" si="73"/>
        <v>-61.800000000000011</v>
      </c>
      <c r="U636" s="71">
        <f t="shared" si="74"/>
        <v>202.38</v>
      </c>
      <c r="V636" s="71">
        <f t="shared" si="75"/>
        <v>55.14</v>
      </c>
    </row>
    <row r="637" spans="1:22" x14ac:dyDescent="0.25">
      <c r="A637" s="60" t="s">
        <v>3596</v>
      </c>
      <c r="B637" s="190" t="s">
        <v>1180</v>
      </c>
      <c r="C637" s="191" t="s">
        <v>107</v>
      </c>
      <c r="D637" s="192">
        <v>81003</v>
      </c>
      <c r="E637" s="198" t="s">
        <v>674</v>
      </c>
      <c r="F637" s="194" t="s">
        <v>143</v>
      </c>
      <c r="G637" s="195">
        <v>3</v>
      </c>
      <c r="H637" s="196">
        <v>3</v>
      </c>
      <c r="I637" s="197">
        <v>4.17</v>
      </c>
      <c r="J637" s="196">
        <v>3.36</v>
      </c>
      <c r="K637" s="197">
        <v>4.49</v>
      </c>
      <c r="L637" s="196">
        <v>3.62</v>
      </c>
      <c r="M637" s="196">
        <f t="shared" si="76"/>
        <v>20.94</v>
      </c>
      <c r="N637" s="196">
        <f t="shared" si="77"/>
        <v>20.94</v>
      </c>
      <c r="O637" s="37"/>
      <c r="P637" s="71">
        <v>4.17</v>
      </c>
      <c r="Q637" s="71">
        <v>4.49</v>
      </c>
      <c r="R637" s="71">
        <v>25.98</v>
      </c>
      <c r="S637" s="71">
        <v>25.98</v>
      </c>
      <c r="T637" s="162">
        <f t="shared" si="73"/>
        <v>-5.0399999999999991</v>
      </c>
      <c r="U637" s="71">
        <f t="shared" si="74"/>
        <v>10.08</v>
      </c>
      <c r="V637" s="71">
        <f t="shared" si="75"/>
        <v>10.86</v>
      </c>
    </row>
    <row r="638" spans="1:22" x14ac:dyDescent="0.25">
      <c r="A638" s="60" t="s">
        <v>3597</v>
      </c>
      <c r="B638" s="190" t="s">
        <v>1181</v>
      </c>
      <c r="C638" s="191" t="s">
        <v>107</v>
      </c>
      <c r="D638" s="192">
        <v>81006</v>
      </c>
      <c r="E638" s="198" t="s">
        <v>678</v>
      </c>
      <c r="F638" s="194" t="s">
        <v>143</v>
      </c>
      <c r="G638" s="195">
        <v>3</v>
      </c>
      <c r="H638" s="196">
        <v>3</v>
      </c>
      <c r="I638" s="197">
        <v>15.37</v>
      </c>
      <c r="J638" s="196">
        <v>12.39</v>
      </c>
      <c r="K638" s="197">
        <v>8.33</v>
      </c>
      <c r="L638" s="196">
        <v>6.71</v>
      </c>
      <c r="M638" s="196">
        <f t="shared" si="76"/>
        <v>57.3</v>
      </c>
      <c r="N638" s="196">
        <f t="shared" si="77"/>
        <v>57.3</v>
      </c>
      <c r="O638" s="37"/>
      <c r="P638" s="71">
        <v>15.37</v>
      </c>
      <c r="Q638" s="71">
        <v>8.33</v>
      </c>
      <c r="R638" s="71">
        <v>71.099999999999994</v>
      </c>
      <c r="S638" s="71">
        <v>71.099999999999994</v>
      </c>
      <c r="T638" s="162">
        <f t="shared" si="73"/>
        <v>-13.799999999999997</v>
      </c>
      <c r="U638" s="71">
        <f t="shared" si="74"/>
        <v>37.17</v>
      </c>
      <c r="V638" s="71">
        <f t="shared" si="75"/>
        <v>20.13</v>
      </c>
    </row>
    <row r="639" spans="1:22" x14ac:dyDescent="0.25">
      <c r="A639" s="60" t="s">
        <v>3598</v>
      </c>
      <c r="B639" s="190" t="s">
        <v>1182</v>
      </c>
      <c r="C639" s="191" t="s">
        <v>107</v>
      </c>
      <c r="D639" s="192">
        <v>81066</v>
      </c>
      <c r="E639" s="198" t="s">
        <v>1183</v>
      </c>
      <c r="F639" s="194" t="s">
        <v>102</v>
      </c>
      <c r="G639" s="195">
        <v>2</v>
      </c>
      <c r="H639" s="196">
        <v>2</v>
      </c>
      <c r="I639" s="197">
        <v>1.02</v>
      </c>
      <c r="J639" s="196">
        <v>0.82</v>
      </c>
      <c r="K639" s="197">
        <v>3.37</v>
      </c>
      <c r="L639" s="196">
        <v>2.71</v>
      </c>
      <c r="M639" s="196">
        <f t="shared" si="76"/>
        <v>7.06</v>
      </c>
      <c r="N639" s="196">
        <f t="shared" si="77"/>
        <v>7.06</v>
      </c>
      <c r="O639" s="37"/>
      <c r="P639" s="75">
        <v>1.02</v>
      </c>
      <c r="Q639" s="76">
        <v>3.37</v>
      </c>
      <c r="R639" s="74">
        <v>8.7799999999999994</v>
      </c>
      <c r="S639" s="75">
        <v>8.7799999999999994</v>
      </c>
      <c r="T639" s="162">
        <f t="shared" si="73"/>
        <v>-1.7199999999999998</v>
      </c>
      <c r="U639" s="71">
        <f t="shared" si="74"/>
        <v>1.64</v>
      </c>
      <c r="V639" s="71">
        <f t="shared" si="75"/>
        <v>5.42</v>
      </c>
    </row>
    <row r="640" spans="1:22" x14ac:dyDescent="0.3">
      <c r="A640" s="60" t="s">
        <v>3599</v>
      </c>
      <c r="B640" s="190" t="s">
        <v>1184</v>
      </c>
      <c r="C640" s="191" t="s">
        <v>107</v>
      </c>
      <c r="D640" s="192">
        <v>81069</v>
      </c>
      <c r="E640" s="198" t="s">
        <v>684</v>
      </c>
      <c r="F640" s="194" t="s">
        <v>102</v>
      </c>
      <c r="G640" s="195">
        <v>1</v>
      </c>
      <c r="H640" s="196">
        <v>1</v>
      </c>
      <c r="I640" s="197">
        <v>5.5</v>
      </c>
      <c r="J640" s="196">
        <v>4.43</v>
      </c>
      <c r="K640" s="197">
        <v>5.23</v>
      </c>
      <c r="L640" s="196">
        <v>4.21</v>
      </c>
      <c r="M640" s="196">
        <f t="shared" si="76"/>
        <v>8.64</v>
      </c>
      <c r="N640" s="196">
        <f t="shared" si="77"/>
        <v>8.64</v>
      </c>
      <c r="O640" s="45"/>
      <c r="P640" s="81">
        <v>5.5</v>
      </c>
      <c r="Q640" s="81">
        <v>5.23</v>
      </c>
      <c r="R640" s="81">
        <v>10.73</v>
      </c>
      <c r="S640" s="81">
        <v>10.73</v>
      </c>
      <c r="T640" s="162">
        <f t="shared" si="73"/>
        <v>-2.09</v>
      </c>
      <c r="U640" s="71">
        <f t="shared" si="74"/>
        <v>4.43</v>
      </c>
      <c r="V640" s="71">
        <f t="shared" si="75"/>
        <v>4.21</v>
      </c>
    </row>
    <row r="641" spans="1:22" x14ac:dyDescent="0.25">
      <c r="A641" s="60" t="s">
        <v>3600</v>
      </c>
      <c r="B641" s="190" t="s">
        <v>1185</v>
      </c>
      <c r="C641" s="191" t="s">
        <v>107</v>
      </c>
      <c r="D641" s="192">
        <v>81321</v>
      </c>
      <c r="E641" s="198" t="s">
        <v>1186</v>
      </c>
      <c r="F641" s="194" t="s">
        <v>102</v>
      </c>
      <c r="G641" s="195">
        <v>1</v>
      </c>
      <c r="H641" s="196">
        <v>1</v>
      </c>
      <c r="I641" s="197">
        <v>0.92</v>
      </c>
      <c r="J641" s="196">
        <v>0.74</v>
      </c>
      <c r="K641" s="197">
        <v>6.72</v>
      </c>
      <c r="L641" s="196">
        <v>5.41</v>
      </c>
      <c r="M641" s="196">
        <f t="shared" si="76"/>
        <v>6.15</v>
      </c>
      <c r="N641" s="196">
        <f t="shared" si="77"/>
        <v>6.15</v>
      </c>
      <c r="O641" s="37"/>
      <c r="P641" s="75">
        <v>0.92</v>
      </c>
      <c r="Q641" s="76">
        <v>6.72</v>
      </c>
      <c r="R641" s="74">
        <v>7.64</v>
      </c>
      <c r="S641" s="75">
        <v>7.64</v>
      </c>
      <c r="T641" s="162">
        <f t="shared" si="73"/>
        <v>-1.4899999999999993</v>
      </c>
      <c r="U641" s="71">
        <f t="shared" si="74"/>
        <v>0.74</v>
      </c>
      <c r="V641" s="71">
        <f t="shared" si="75"/>
        <v>5.41</v>
      </c>
    </row>
    <row r="642" spans="1:22" x14ac:dyDescent="0.25">
      <c r="A642" s="60" t="s">
        <v>3601</v>
      </c>
      <c r="B642" s="190" t="s">
        <v>1187</v>
      </c>
      <c r="C642" s="191" t="s">
        <v>107</v>
      </c>
      <c r="D642" s="192">
        <v>81324</v>
      </c>
      <c r="E642" s="198" t="s">
        <v>708</v>
      </c>
      <c r="F642" s="194" t="s">
        <v>102</v>
      </c>
      <c r="G642" s="195">
        <v>1</v>
      </c>
      <c r="H642" s="196">
        <v>1</v>
      </c>
      <c r="I642" s="197">
        <v>5.97</v>
      </c>
      <c r="J642" s="196">
        <v>4.8099999999999996</v>
      </c>
      <c r="K642" s="197">
        <v>10.46</v>
      </c>
      <c r="L642" s="196">
        <v>8.43</v>
      </c>
      <c r="M642" s="196">
        <f t="shared" si="76"/>
        <v>13.24</v>
      </c>
      <c r="N642" s="196">
        <f t="shared" si="77"/>
        <v>13.24</v>
      </c>
      <c r="O642" s="37"/>
      <c r="P642" s="81">
        <v>5.97</v>
      </c>
      <c r="Q642" s="81">
        <v>10.46</v>
      </c>
      <c r="R642" s="81">
        <v>16.43</v>
      </c>
      <c r="S642" s="81">
        <v>16.43</v>
      </c>
      <c r="T642" s="162">
        <f t="shared" si="73"/>
        <v>-3.1899999999999995</v>
      </c>
      <c r="U642" s="71">
        <f t="shared" si="74"/>
        <v>4.8099999999999996</v>
      </c>
      <c r="V642" s="71">
        <f t="shared" si="75"/>
        <v>8.43</v>
      </c>
    </row>
    <row r="643" spans="1:22" x14ac:dyDescent="0.25">
      <c r="A643" s="60" t="s">
        <v>3602</v>
      </c>
      <c r="B643" s="190" t="s">
        <v>1188</v>
      </c>
      <c r="C643" s="191" t="s">
        <v>107</v>
      </c>
      <c r="D643" s="192">
        <v>81360</v>
      </c>
      <c r="E643" s="198" t="s">
        <v>1189</v>
      </c>
      <c r="F643" s="194" t="s">
        <v>102</v>
      </c>
      <c r="G643" s="195">
        <v>1</v>
      </c>
      <c r="H643" s="196">
        <v>1</v>
      </c>
      <c r="I643" s="197">
        <v>7.5</v>
      </c>
      <c r="J643" s="196">
        <v>6.04</v>
      </c>
      <c r="K643" s="197">
        <v>4.26</v>
      </c>
      <c r="L643" s="196">
        <v>3.43</v>
      </c>
      <c r="M643" s="196">
        <f t="shared" si="76"/>
        <v>9.4700000000000006</v>
      </c>
      <c r="N643" s="196">
        <f t="shared" si="77"/>
        <v>9.4700000000000006</v>
      </c>
      <c r="O643" s="37"/>
      <c r="P643" s="71">
        <v>7.5</v>
      </c>
      <c r="Q643" s="71">
        <v>4.26</v>
      </c>
      <c r="R643" s="71">
        <v>11.76</v>
      </c>
      <c r="S643" s="71">
        <v>11.76</v>
      </c>
      <c r="T643" s="162">
        <f t="shared" si="73"/>
        <v>-2.2899999999999991</v>
      </c>
      <c r="U643" s="71">
        <f t="shared" si="74"/>
        <v>6.04</v>
      </c>
      <c r="V643" s="71">
        <f t="shared" si="75"/>
        <v>3.43</v>
      </c>
    </row>
    <row r="644" spans="1:22" x14ac:dyDescent="0.25">
      <c r="A644" s="60" t="s">
        <v>3603</v>
      </c>
      <c r="B644" s="190" t="s">
        <v>1190</v>
      </c>
      <c r="C644" s="191" t="s">
        <v>107</v>
      </c>
      <c r="D644" s="192">
        <v>81405</v>
      </c>
      <c r="E644" s="198" t="s">
        <v>718</v>
      </c>
      <c r="F644" s="194" t="s">
        <v>102</v>
      </c>
      <c r="G644" s="195">
        <v>1</v>
      </c>
      <c r="H644" s="196">
        <v>1</v>
      </c>
      <c r="I644" s="197">
        <v>11.38</v>
      </c>
      <c r="J644" s="196">
        <v>9.17</v>
      </c>
      <c r="K644" s="197">
        <v>11.21</v>
      </c>
      <c r="L644" s="196">
        <v>9.0399999999999991</v>
      </c>
      <c r="M644" s="196">
        <f t="shared" si="76"/>
        <v>18.21</v>
      </c>
      <c r="N644" s="196">
        <f t="shared" si="77"/>
        <v>18.21</v>
      </c>
      <c r="O644" s="37"/>
      <c r="P644" s="71">
        <v>11.38</v>
      </c>
      <c r="Q644" s="71">
        <v>11.21</v>
      </c>
      <c r="R644" s="71">
        <v>22.59</v>
      </c>
      <c r="S644" s="71">
        <v>22.59</v>
      </c>
      <c r="T644" s="162">
        <f t="shared" si="73"/>
        <v>-4.379999999999999</v>
      </c>
      <c r="U644" s="71">
        <f t="shared" si="74"/>
        <v>9.17</v>
      </c>
      <c r="V644" s="71">
        <f t="shared" si="75"/>
        <v>9.0399999999999991</v>
      </c>
    </row>
    <row r="645" spans="1:22" x14ac:dyDescent="0.25">
      <c r="A645" s="60" t="s">
        <v>3604</v>
      </c>
      <c r="B645" s="190" t="s">
        <v>1191</v>
      </c>
      <c r="C645" s="191" t="s">
        <v>107</v>
      </c>
      <c r="D645" s="192">
        <v>81501</v>
      </c>
      <c r="E645" s="198" t="s">
        <v>729</v>
      </c>
      <c r="F645" s="194" t="s">
        <v>102</v>
      </c>
      <c r="G645" s="195">
        <v>1</v>
      </c>
      <c r="H645" s="196">
        <v>1</v>
      </c>
      <c r="I645" s="197">
        <v>68.81</v>
      </c>
      <c r="J645" s="196">
        <v>55.49</v>
      </c>
      <c r="K645" s="197">
        <v>0</v>
      </c>
      <c r="L645" s="196">
        <v>0</v>
      </c>
      <c r="M645" s="196">
        <f t="shared" si="76"/>
        <v>55.49</v>
      </c>
      <c r="N645" s="196">
        <f t="shared" si="77"/>
        <v>55.49</v>
      </c>
      <c r="O645" s="37"/>
      <c r="P645" s="71">
        <v>68.81</v>
      </c>
      <c r="Q645" s="71">
        <v>0</v>
      </c>
      <c r="R645" s="71">
        <v>68.81</v>
      </c>
      <c r="S645" s="71">
        <v>68.81</v>
      </c>
      <c r="T645" s="162">
        <f t="shared" si="73"/>
        <v>-13.32</v>
      </c>
      <c r="U645" s="71">
        <f t="shared" si="74"/>
        <v>55.49</v>
      </c>
      <c r="V645" s="71">
        <f t="shared" si="75"/>
        <v>0</v>
      </c>
    </row>
    <row r="646" spans="1:22" x14ac:dyDescent="0.25">
      <c r="A646" s="60" t="s">
        <v>3605</v>
      </c>
      <c r="B646" s="190" t="s">
        <v>1192</v>
      </c>
      <c r="C646" s="191" t="s">
        <v>107</v>
      </c>
      <c r="D646" s="192">
        <v>81504</v>
      </c>
      <c r="E646" s="198" t="s">
        <v>731</v>
      </c>
      <c r="F646" s="194" t="s">
        <v>102</v>
      </c>
      <c r="G646" s="195">
        <v>1</v>
      </c>
      <c r="H646" s="196">
        <v>1</v>
      </c>
      <c r="I646" s="197">
        <v>62.77</v>
      </c>
      <c r="J646" s="196">
        <v>50.62</v>
      </c>
      <c r="K646" s="197">
        <v>0</v>
      </c>
      <c r="L646" s="196">
        <v>0</v>
      </c>
      <c r="M646" s="196">
        <f t="shared" si="76"/>
        <v>50.62</v>
      </c>
      <c r="N646" s="196">
        <f t="shared" si="77"/>
        <v>50.62</v>
      </c>
      <c r="O646" s="37"/>
      <c r="P646" s="71">
        <v>62.77</v>
      </c>
      <c r="Q646" s="71">
        <v>0</v>
      </c>
      <c r="R646" s="71">
        <v>62.77</v>
      </c>
      <c r="S646" s="71">
        <v>62.77</v>
      </c>
      <c r="T646" s="162">
        <f t="shared" si="73"/>
        <v>-12.150000000000006</v>
      </c>
      <c r="U646" s="71">
        <f t="shared" si="74"/>
        <v>50.62</v>
      </c>
      <c r="V646" s="71">
        <f t="shared" si="75"/>
        <v>0</v>
      </c>
    </row>
    <row r="647" spans="1:22" x14ac:dyDescent="0.25">
      <c r="A647" s="60" t="s">
        <v>3606</v>
      </c>
      <c r="B647" s="190" t="s">
        <v>1193</v>
      </c>
      <c r="C647" s="191" t="s">
        <v>107</v>
      </c>
      <c r="D647" s="192">
        <v>81661</v>
      </c>
      <c r="E647" s="198" t="s">
        <v>1194</v>
      </c>
      <c r="F647" s="194" t="s">
        <v>102</v>
      </c>
      <c r="G647" s="195">
        <v>3</v>
      </c>
      <c r="H647" s="196">
        <v>3</v>
      </c>
      <c r="I647" s="197">
        <v>22.2</v>
      </c>
      <c r="J647" s="196">
        <v>17.899999999999999</v>
      </c>
      <c r="K647" s="197">
        <v>8.2200000000000006</v>
      </c>
      <c r="L647" s="196">
        <v>6.62</v>
      </c>
      <c r="M647" s="196">
        <f t="shared" si="76"/>
        <v>73.56</v>
      </c>
      <c r="N647" s="196">
        <f t="shared" si="77"/>
        <v>73.56</v>
      </c>
      <c r="O647" s="37"/>
      <c r="P647" s="71">
        <v>22.2</v>
      </c>
      <c r="Q647" s="71">
        <v>8.2200000000000006</v>
      </c>
      <c r="R647" s="71">
        <v>91.26</v>
      </c>
      <c r="S647" s="71">
        <v>91.26</v>
      </c>
      <c r="T647" s="162">
        <f t="shared" si="73"/>
        <v>-17.700000000000003</v>
      </c>
      <c r="U647" s="71">
        <f t="shared" si="74"/>
        <v>53.7</v>
      </c>
      <c r="V647" s="71">
        <f t="shared" si="75"/>
        <v>19.86</v>
      </c>
    </row>
    <row r="648" spans="1:22" x14ac:dyDescent="0.25">
      <c r="A648" s="60" t="s">
        <v>3607</v>
      </c>
      <c r="B648" s="190" t="s">
        <v>1195</v>
      </c>
      <c r="C648" s="191" t="s">
        <v>107</v>
      </c>
      <c r="D648" s="192">
        <v>81663</v>
      </c>
      <c r="E648" s="198" t="s">
        <v>737</v>
      </c>
      <c r="F648" s="194" t="s">
        <v>102</v>
      </c>
      <c r="G648" s="195">
        <v>1</v>
      </c>
      <c r="H648" s="196">
        <v>1</v>
      </c>
      <c r="I648" s="197">
        <v>38.799999999999997</v>
      </c>
      <c r="J648" s="196">
        <v>31.29</v>
      </c>
      <c r="K648" s="197">
        <v>8.2200000000000006</v>
      </c>
      <c r="L648" s="196">
        <v>6.62</v>
      </c>
      <c r="M648" s="196">
        <f t="shared" si="76"/>
        <v>37.909999999999997</v>
      </c>
      <c r="N648" s="196">
        <f t="shared" si="77"/>
        <v>37.909999999999997</v>
      </c>
      <c r="O648" s="37"/>
      <c r="P648" s="71">
        <v>38.799999999999997</v>
      </c>
      <c r="Q648" s="71">
        <v>8.2200000000000006</v>
      </c>
      <c r="R648" s="71">
        <v>47.02</v>
      </c>
      <c r="S648" s="71">
        <v>47.02</v>
      </c>
      <c r="T648" s="162">
        <f t="shared" si="73"/>
        <v>-9.1100000000000065</v>
      </c>
      <c r="U648" s="71">
        <f t="shared" si="74"/>
        <v>31.29</v>
      </c>
      <c r="V648" s="71">
        <f t="shared" si="75"/>
        <v>6.62</v>
      </c>
    </row>
    <row r="649" spans="1:22" x14ac:dyDescent="0.25">
      <c r="A649" s="60" t="s">
        <v>3608</v>
      </c>
      <c r="B649" s="190" t="s">
        <v>1196</v>
      </c>
      <c r="C649" s="191" t="s">
        <v>107</v>
      </c>
      <c r="D649" s="192">
        <v>81730</v>
      </c>
      <c r="E649" s="198" t="s">
        <v>749</v>
      </c>
      <c r="F649" s="194" t="s">
        <v>102</v>
      </c>
      <c r="G649" s="195">
        <v>1</v>
      </c>
      <c r="H649" s="196">
        <v>1</v>
      </c>
      <c r="I649" s="197">
        <v>5.8</v>
      </c>
      <c r="J649" s="196">
        <v>4.67</v>
      </c>
      <c r="K649" s="197">
        <v>10.46</v>
      </c>
      <c r="L649" s="196">
        <v>8.43</v>
      </c>
      <c r="M649" s="196">
        <f t="shared" si="76"/>
        <v>13.1</v>
      </c>
      <c r="N649" s="196">
        <f t="shared" si="77"/>
        <v>13.1</v>
      </c>
      <c r="O649" s="37"/>
      <c r="P649" s="71">
        <v>5.8</v>
      </c>
      <c r="Q649" s="71">
        <v>10.46</v>
      </c>
      <c r="R649" s="71">
        <v>16.260000000000002</v>
      </c>
      <c r="S649" s="71">
        <v>16.260000000000002</v>
      </c>
      <c r="T649" s="162">
        <f t="shared" si="73"/>
        <v>-3.1600000000000019</v>
      </c>
      <c r="U649" s="71">
        <f t="shared" si="74"/>
        <v>4.67</v>
      </c>
      <c r="V649" s="71">
        <f t="shared" si="75"/>
        <v>8.43</v>
      </c>
    </row>
    <row r="650" spans="1:22" x14ac:dyDescent="0.25">
      <c r="A650" s="60" t="s">
        <v>3609</v>
      </c>
      <c r="B650" s="190" t="s">
        <v>1197</v>
      </c>
      <c r="C650" s="191" t="s">
        <v>107</v>
      </c>
      <c r="D650" s="192">
        <v>81733</v>
      </c>
      <c r="E650" s="198" t="s">
        <v>1198</v>
      </c>
      <c r="F650" s="194" t="s">
        <v>102</v>
      </c>
      <c r="G650" s="195">
        <v>18</v>
      </c>
      <c r="H650" s="196">
        <v>18</v>
      </c>
      <c r="I650" s="197">
        <v>31.82</v>
      </c>
      <c r="J650" s="196">
        <v>25.66</v>
      </c>
      <c r="K650" s="197">
        <v>16.82</v>
      </c>
      <c r="L650" s="196">
        <v>13.56</v>
      </c>
      <c r="M650" s="196">
        <f t="shared" si="76"/>
        <v>705.96</v>
      </c>
      <c r="N650" s="196">
        <f t="shared" si="77"/>
        <v>705.96</v>
      </c>
      <c r="O650" s="37"/>
      <c r="P650" s="71">
        <v>31.82</v>
      </c>
      <c r="Q650" s="71">
        <v>16.82</v>
      </c>
      <c r="R650" s="71">
        <v>875.52</v>
      </c>
      <c r="S650" s="71">
        <v>875.52</v>
      </c>
      <c r="T650" s="162">
        <f t="shared" si="73"/>
        <v>-169.55999999999995</v>
      </c>
      <c r="U650" s="71">
        <f t="shared" si="74"/>
        <v>461.88</v>
      </c>
      <c r="V650" s="71">
        <f t="shared" si="75"/>
        <v>244.08</v>
      </c>
    </row>
    <row r="651" spans="1:22" x14ac:dyDescent="0.25">
      <c r="A651" s="60" t="s">
        <v>3610</v>
      </c>
      <c r="B651" s="190" t="s">
        <v>1199</v>
      </c>
      <c r="C651" s="191" t="s">
        <v>107</v>
      </c>
      <c r="D651" s="192">
        <v>81779</v>
      </c>
      <c r="E651" s="198" t="s">
        <v>1200</v>
      </c>
      <c r="F651" s="194" t="s">
        <v>102</v>
      </c>
      <c r="G651" s="195">
        <v>6</v>
      </c>
      <c r="H651" s="196">
        <v>6</v>
      </c>
      <c r="I651" s="197">
        <v>17.21</v>
      </c>
      <c r="J651" s="196">
        <v>13.87</v>
      </c>
      <c r="K651" s="197">
        <v>2.98</v>
      </c>
      <c r="L651" s="196">
        <v>2.4</v>
      </c>
      <c r="M651" s="196">
        <f t="shared" si="76"/>
        <v>97.62</v>
      </c>
      <c r="N651" s="196">
        <f t="shared" si="77"/>
        <v>97.62</v>
      </c>
      <c r="O651" s="37"/>
      <c r="P651" s="71">
        <v>17.21</v>
      </c>
      <c r="Q651" s="71">
        <v>2.98</v>
      </c>
      <c r="R651" s="71">
        <v>121.14</v>
      </c>
      <c r="S651" s="71">
        <v>121.14</v>
      </c>
      <c r="T651" s="162">
        <f t="shared" si="73"/>
        <v>-23.519999999999996</v>
      </c>
      <c r="U651" s="71">
        <f t="shared" si="74"/>
        <v>83.22</v>
      </c>
      <c r="V651" s="71">
        <f t="shared" si="75"/>
        <v>14.4</v>
      </c>
    </row>
    <row r="652" spans="1:22" x14ac:dyDescent="0.25">
      <c r="A652" s="60" t="s">
        <v>3611</v>
      </c>
      <c r="B652" s="190" t="s">
        <v>1201</v>
      </c>
      <c r="C652" s="191" t="s">
        <v>107</v>
      </c>
      <c r="D652" s="192">
        <v>81793</v>
      </c>
      <c r="E652" s="198" t="s">
        <v>1202</v>
      </c>
      <c r="F652" s="194" t="s">
        <v>102</v>
      </c>
      <c r="G652" s="195">
        <v>30</v>
      </c>
      <c r="H652" s="196">
        <v>30</v>
      </c>
      <c r="I652" s="197">
        <v>25.81</v>
      </c>
      <c r="J652" s="196">
        <v>20.81</v>
      </c>
      <c r="K652" s="197">
        <v>2.98</v>
      </c>
      <c r="L652" s="196">
        <v>2.4</v>
      </c>
      <c r="M652" s="196">
        <f t="shared" si="76"/>
        <v>696.3</v>
      </c>
      <c r="N652" s="196">
        <f t="shared" si="77"/>
        <v>696.3</v>
      </c>
      <c r="O652" s="37"/>
      <c r="P652" s="71">
        <v>25.81</v>
      </c>
      <c r="Q652" s="71">
        <v>2.98</v>
      </c>
      <c r="R652" s="71">
        <v>863.7</v>
      </c>
      <c r="S652" s="71">
        <v>863.7</v>
      </c>
      <c r="T652" s="162">
        <f t="shared" si="73"/>
        <v>-167.40000000000009</v>
      </c>
      <c r="U652" s="71">
        <f t="shared" si="74"/>
        <v>624.29999999999995</v>
      </c>
      <c r="V652" s="71">
        <f t="shared" si="75"/>
        <v>72</v>
      </c>
    </row>
    <row r="653" spans="1:22" x14ac:dyDescent="0.25">
      <c r="A653" s="60" t="s">
        <v>3612</v>
      </c>
      <c r="B653" s="190" t="s">
        <v>1203</v>
      </c>
      <c r="C653" s="191" t="s">
        <v>107</v>
      </c>
      <c r="D653" s="192">
        <v>81823</v>
      </c>
      <c r="E653" s="198" t="s">
        <v>1204</v>
      </c>
      <c r="F653" s="194" t="s">
        <v>102</v>
      </c>
      <c r="G653" s="195">
        <v>6</v>
      </c>
      <c r="H653" s="196">
        <v>6</v>
      </c>
      <c r="I653" s="197">
        <v>231.85</v>
      </c>
      <c r="J653" s="196">
        <v>186.98</v>
      </c>
      <c r="K653" s="197">
        <v>24.45</v>
      </c>
      <c r="L653" s="196">
        <v>19.71</v>
      </c>
      <c r="M653" s="196">
        <f t="shared" si="76"/>
        <v>1240.1400000000001</v>
      </c>
      <c r="N653" s="196">
        <f t="shared" si="77"/>
        <v>1240.1400000000001</v>
      </c>
      <c r="O653" s="37"/>
      <c r="P653" s="71">
        <v>231.85</v>
      </c>
      <c r="Q653" s="71">
        <v>24.45</v>
      </c>
      <c r="R653" s="71">
        <v>1537.8</v>
      </c>
      <c r="S653" s="71">
        <v>1537.8</v>
      </c>
      <c r="T653" s="162">
        <f t="shared" ref="T653:T716" si="78">N653-S653</f>
        <v>-297.65999999999985</v>
      </c>
      <c r="U653" s="71">
        <f t="shared" si="74"/>
        <v>1121.8800000000001</v>
      </c>
      <c r="V653" s="71">
        <f t="shared" si="75"/>
        <v>118.26</v>
      </c>
    </row>
    <row r="654" spans="1:22" x14ac:dyDescent="0.25">
      <c r="A654" s="60" t="s">
        <v>3613</v>
      </c>
      <c r="B654" s="190" t="s">
        <v>1205</v>
      </c>
      <c r="C654" s="191" t="s">
        <v>107</v>
      </c>
      <c r="D654" s="192">
        <v>81825</v>
      </c>
      <c r="E654" s="198" t="s">
        <v>799</v>
      </c>
      <c r="F654" s="194" t="s">
        <v>102</v>
      </c>
      <c r="G654" s="195">
        <v>7</v>
      </c>
      <c r="H654" s="196">
        <v>7</v>
      </c>
      <c r="I654" s="197">
        <v>161.47999999999999</v>
      </c>
      <c r="J654" s="196">
        <v>130.22999999999999</v>
      </c>
      <c r="K654" s="197">
        <v>269.39</v>
      </c>
      <c r="L654" s="196">
        <v>217.26</v>
      </c>
      <c r="M654" s="196">
        <f t="shared" si="76"/>
        <v>2432.4299999999998</v>
      </c>
      <c r="N654" s="196">
        <f t="shared" si="77"/>
        <v>2432.4299999999998</v>
      </c>
      <c r="O654" s="37"/>
      <c r="P654" s="71">
        <v>161.47999999999999</v>
      </c>
      <c r="Q654" s="71">
        <v>269.39</v>
      </c>
      <c r="R654" s="71">
        <v>3016.09</v>
      </c>
      <c r="S654" s="71">
        <v>3016.09</v>
      </c>
      <c r="T654" s="162">
        <f t="shared" si="78"/>
        <v>-583.66000000000031</v>
      </c>
      <c r="U654" s="71">
        <f t="shared" si="74"/>
        <v>911.61</v>
      </c>
      <c r="V654" s="71">
        <f t="shared" si="75"/>
        <v>1520.82</v>
      </c>
    </row>
    <row r="655" spans="1:22" x14ac:dyDescent="0.25">
      <c r="A655" s="60" t="s">
        <v>3614</v>
      </c>
      <c r="B655" s="190" t="s">
        <v>1206</v>
      </c>
      <c r="C655" s="191" t="s">
        <v>107</v>
      </c>
      <c r="D655" s="192">
        <v>81921</v>
      </c>
      <c r="E655" s="198" t="s">
        <v>1207</v>
      </c>
      <c r="F655" s="194" t="s">
        <v>102</v>
      </c>
      <c r="G655" s="195">
        <v>2</v>
      </c>
      <c r="H655" s="196">
        <v>2</v>
      </c>
      <c r="I655" s="197">
        <v>2.66</v>
      </c>
      <c r="J655" s="196">
        <v>2.14</v>
      </c>
      <c r="K655" s="197">
        <v>10.46</v>
      </c>
      <c r="L655" s="196">
        <v>8.43</v>
      </c>
      <c r="M655" s="196">
        <f t="shared" si="76"/>
        <v>21.14</v>
      </c>
      <c r="N655" s="196">
        <f t="shared" si="77"/>
        <v>21.14</v>
      </c>
      <c r="O655" s="37"/>
      <c r="P655" s="71">
        <v>2.66</v>
      </c>
      <c r="Q655" s="71">
        <v>10.46</v>
      </c>
      <c r="R655" s="71">
        <v>26.24</v>
      </c>
      <c r="S655" s="71">
        <v>26.24</v>
      </c>
      <c r="T655" s="162">
        <f t="shared" si="78"/>
        <v>-5.0999999999999979</v>
      </c>
      <c r="U655" s="71">
        <f t="shared" si="74"/>
        <v>4.28</v>
      </c>
      <c r="V655" s="71">
        <f t="shared" si="75"/>
        <v>16.86</v>
      </c>
    </row>
    <row r="656" spans="1:22" x14ac:dyDescent="0.25">
      <c r="A656" s="60" t="s">
        <v>3615</v>
      </c>
      <c r="B656" s="190" t="s">
        <v>1208</v>
      </c>
      <c r="C656" s="191" t="s">
        <v>107</v>
      </c>
      <c r="D656" s="192">
        <v>81936</v>
      </c>
      <c r="E656" s="198" t="s">
        <v>760</v>
      </c>
      <c r="F656" s="194" t="s">
        <v>102</v>
      </c>
      <c r="G656" s="195">
        <v>2</v>
      </c>
      <c r="H656" s="196">
        <v>2</v>
      </c>
      <c r="I656" s="197">
        <v>3.22</v>
      </c>
      <c r="J656" s="196">
        <v>2.59</v>
      </c>
      <c r="K656" s="197">
        <v>10.46</v>
      </c>
      <c r="L656" s="196">
        <v>8.43</v>
      </c>
      <c r="M656" s="196">
        <f t="shared" si="76"/>
        <v>22.04</v>
      </c>
      <c r="N656" s="196">
        <f t="shared" si="77"/>
        <v>22.04</v>
      </c>
      <c r="O656" s="37"/>
      <c r="P656" s="71">
        <v>3.22</v>
      </c>
      <c r="Q656" s="71">
        <v>10.46</v>
      </c>
      <c r="R656" s="71">
        <v>27.36</v>
      </c>
      <c r="S656" s="71">
        <v>27.36</v>
      </c>
      <c r="T656" s="162">
        <f t="shared" si="78"/>
        <v>-5.32</v>
      </c>
      <c r="U656" s="71">
        <f t="shared" ref="U656:U719" si="79">TRUNC(J656*H656,2)</f>
        <v>5.18</v>
      </c>
      <c r="V656" s="71">
        <f t="shared" ref="V656:V719" si="80">TRUNC(L656*H656,2)</f>
        <v>16.86</v>
      </c>
    </row>
    <row r="657" spans="1:22" x14ac:dyDescent="0.25">
      <c r="A657" s="60" t="s">
        <v>3616</v>
      </c>
      <c r="B657" s="190" t="s">
        <v>1209</v>
      </c>
      <c r="C657" s="191" t="s">
        <v>107</v>
      </c>
      <c r="D657" s="192">
        <v>81927</v>
      </c>
      <c r="E657" s="198" t="s">
        <v>1210</v>
      </c>
      <c r="F657" s="194" t="s">
        <v>102</v>
      </c>
      <c r="G657" s="195">
        <v>1</v>
      </c>
      <c r="H657" s="196">
        <v>1</v>
      </c>
      <c r="I657" s="197">
        <v>3.14</v>
      </c>
      <c r="J657" s="196">
        <v>2.5299999999999998</v>
      </c>
      <c r="K657" s="197">
        <v>10.46</v>
      </c>
      <c r="L657" s="196">
        <v>8.43</v>
      </c>
      <c r="M657" s="196">
        <f t="shared" si="76"/>
        <v>10.96</v>
      </c>
      <c r="N657" s="196">
        <f t="shared" si="77"/>
        <v>10.96</v>
      </c>
      <c r="O657" s="37"/>
      <c r="P657" s="71">
        <v>3.14</v>
      </c>
      <c r="Q657" s="71">
        <v>10.46</v>
      </c>
      <c r="R657" s="71">
        <v>13.6</v>
      </c>
      <c r="S657" s="71">
        <v>13.6</v>
      </c>
      <c r="T657" s="162">
        <f t="shared" si="78"/>
        <v>-2.6399999999999988</v>
      </c>
      <c r="U657" s="71">
        <f t="shared" si="79"/>
        <v>2.5299999999999998</v>
      </c>
      <c r="V657" s="71">
        <f t="shared" si="80"/>
        <v>8.43</v>
      </c>
    </row>
    <row r="658" spans="1:22" x14ac:dyDescent="0.25">
      <c r="A658" s="60" t="s">
        <v>3617</v>
      </c>
      <c r="B658" s="190" t="s">
        <v>1211</v>
      </c>
      <c r="C658" s="191" t="s">
        <v>107</v>
      </c>
      <c r="D658" s="192">
        <v>82051</v>
      </c>
      <c r="E658" s="198" t="s">
        <v>1212</v>
      </c>
      <c r="F658" s="194" t="s">
        <v>102</v>
      </c>
      <c r="G658" s="195">
        <v>1</v>
      </c>
      <c r="H658" s="196">
        <v>1</v>
      </c>
      <c r="I658" s="197">
        <v>11.4</v>
      </c>
      <c r="J658" s="196">
        <v>9.19</v>
      </c>
      <c r="K658" s="197">
        <v>3.74</v>
      </c>
      <c r="L658" s="196">
        <v>3.01</v>
      </c>
      <c r="M658" s="196">
        <f t="shared" si="76"/>
        <v>12.2</v>
      </c>
      <c r="N658" s="196">
        <f t="shared" si="77"/>
        <v>12.2</v>
      </c>
      <c r="O658" s="37"/>
      <c r="P658" s="71">
        <v>11.4</v>
      </c>
      <c r="Q658" s="71">
        <v>3.74</v>
      </c>
      <c r="R658" s="71">
        <v>15.14</v>
      </c>
      <c r="S658" s="71">
        <v>15.14</v>
      </c>
      <c r="T658" s="162">
        <f t="shared" si="78"/>
        <v>-2.9400000000000013</v>
      </c>
      <c r="U658" s="71">
        <f t="shared" si="79"/>
        <v>9.19</v>
      </c>
      <c r="V658" s="71">
        <f t="shared" si="80"/>
        <v>3.01</v>
      </c>
    </row>
    <row r="659" spans="1:22" x14ac:dyDescent="0.25">
      <c r="A659" s="60" t="s">
        <v>3618</v>
      </c>
      <c r="B659" s="190" t="s">
        <v>1213</v>
      </c>
      <c r="C659" s="191" t="s">
        <v>107</v>
      </c>
      <c r="D659" s="192">
        <v>82230</v>
      </c>
      <c r="E659" s="198" t="s">
        <v>787</v>
      </c>
      <c r="F659" s="194" t="s">
        <v>102</v>
      </c>
      <c r="G659" s="195">
        <v>1</v>
      </c>
      <c r="H659" s="196">
        <v>1</v>
      </c>
      <c r="I659" s="197">
        <v>4.62</v>
      </c>
      <c r="J659" s="196">
        <v>3.72</v>
      </c>
      <c r="K659" s="197">
        <v>10.84</v>
      </c>
      <c r="L659" s="196">
        <v>8.74</v>
      </c>
      <c r="M659" s="196">
        <f t="shared" si="76"/>
        <v>12.46</v>
      </c>
      <c r="N659" s="196">
        <f t="shared" si="77"/>
        <v>12.46</v>
      </c>
      <c r="O659" s="37"/>
      <c r="P659" s="71">
        <v>4.62</v>
      </c>
      <c r="Q659" s="71">
        <v>10.84</v>
      </c>
      <c r="R659" s="71">
        <v>15.46</v>
      </c>
      <c r="S659" s="71">
        <v>15.46</v>
      </c>
      <c r="T659" s="162">
        <f t="shared" si="78"/>
        <v>-3</v>
      </c>
      <c r="U659" s="71">
        <f t="shared" si="79"/>
        <v>3.72</v>
      </c>
      <c r="V659" s="71">
        <f t="shared" si="80"/>
        <v>8.74</v>
      </c>
    </row>
    <row r="660" spans="1:22" x14ac:dyDescent="0.25">
      <c r="A660" s="60" t="s">
        <v>3619</v>
      </c>
      <c r="B660" s="190" t="s">
        <v>1214</v>
      </c>
      <c r="C660" s="191" t="s">
        <v>107</v>
      </c>
      <c r="D660" s="192">
        <v>82301</v>
      </c>
      <c r="E660" s="198" t="s">
        <v>791</v>
      </c>
      <c r="F660" s="194" t="s">
        <v>143</v>
      </c>
      <c r="G660" s="195">
        <v>2</v>
      </c>
      <c r="H660" s="196">
        <v>2</v>
      </c>
      <c r="I660" s="197">
        <v>6.83</v>
      </c>
      <c r="J660" s="196">
        <v>5.5</v>
      </c>
      <c r="K660" s="197">
        <v>8.9600000000000009</v>
      </c>
      <c r="L660" s="196">
        <v>7.22</v>
      </c>
      <c r="M660" s="196">
        <f t="shared" si="76"/>
        <v>25.44</v>
      </c>
      <c r="N660" s="196">
        <f t="shared" si="77"/>
        <v>25.44</v>
      </c>
      <c r="O660" s="37"/>
      <c r="P660" s="71">
        <v>6.83</v>
      </c>
      <c r="Q660" s="71">
        <v>8.9600000000000009</v>
      </c>
      <c r="R660" s="71">
        <v>31.58</v>
      </c>
      <c r="S660" s="71">
        <v>31.58</v>
      </c>
      <c r="T660" s="162">
        <f t="shared" si="78"/>
        <v>-6.139999999999997</v>
      </c>
      <c r="U660" s="71">
        <f t="shared" si="79"/>
        <v>11</v>
      </c>
      <c r="V660" s="71">
        <f t="shared" si="80"/>
        <v>14.44</v>
      </c>
    </row>
    <row r="661" spans="1:22" x14ac:dyDescent="0.25">
      <c r="A661" s="60" t="s">
        <v>3620</v>
      </c>
      <c r="B661" s="190" t="s">
        <v>1215</v>
      </c>
      <c r="C661" s="191" t="s">
        <v>107</v>
      </c>
      <c r="D661" s="192">
        <v>82302</v>
      </c>
      <c r="E661" s="198" t="s">
        <v>1216</v>
      </c>
      <c r="F661" s="194" t="s">
        <v>143</v>
      </c>
      <c r="G661" s="195">
        <v>12</v>
      </c>
      <c r="H661" s="196">
        <v>12</v>
      </c>
      <c r="I661" s="197">
        <v>10.36</v>
      </c>
      <c r="J661" s="196">
        <v>8.35</v>
      </c>
      <c r="K661" s="197">
        <v>11.21</v>
      </c>
      <c r="L661" s="196">
        <v>9.0399999999999991</v>
      </c>
      <c r="M661" s="196">
        <f t="shared" si="76"/>
        <v>208.68</v>
      </c>
      <c r="N661" s="196">
        <f t="shared" si="77"/>
        <v>208.68</v>
      </c>
      <c r="O661" s="37"/>
      <c r="P661" s="71">
        <v>10.36</v>
      </c>
      <c r="Q661" s="71">
        <v>11.21</v>
      </c>
      <c r="R661" s="71">
        <v>258.83999999999997</v>
      </c>
      <c r="S661" s="71">
        <v>258.83999999999997</v>
      </c>
      <c r="T661" s="162">
        <f t="shared" si="78"/>
        <v>-50.159999999999968</v>
      </c>
      <c r="U661" s="71">
        <f t="shared" si="79"/>
        <v>100.2</v>
      </c>
      <c r="V661" s="71">
        <f t="shared" si="80"/>
        <v>108.48</v>
      </c>
    </row>
    <row r="662" spans="1:22" x14ac:dyDescent="0.25">
      <c r="A662" s="60" t="s">
        <v>3621</v>
      </c>
      <c r="B662" s="190" t="s">
        <v>1217</v>
      </c>
      <c r="C662" s="191" t="s">
        <v>107</v>
      </c>
      <c r="D662" s="192">
        <v>82304</v>
      </c>
      <c r="E662" s="198" t="s">
        <v>811</v>
      </c>
      <c r="F662" s="194" t="s">
        <v>143</v>
      </c>
      <c r="G662" s="195">
        <v>2</v>
      </c>
      <c r="H662" s="196">
        <v>2</v>
      </c>
      <c r="I662" s="197">
        <v>15.83</v>
      </c>
      <c r="J662" s="196">
        <v>12.76</v>
      </c>
      <c r="K662" s="197">
        <v>19.43</v>
      </c>
      <c r="L662" s="196">
        <v>15.67</v>
      </c>
      <c r="M662" s="196">
        <f t="shared" si="76"/>
        <v>56.86</v>
      </c>
      <c r="N662" s="196">
        <f t="shared" si="77"/>
        <v>56.86</v>
      </c>
      <c r="O662" s="37"/>
      <c r="P662" s="71">
        <v>15.83</v>
      </c>
      <c r="Q662" s="71">
        <v>19.43</v>
      </c>
      <c r="R662" s="71">
        <v>70.52</v>
      </c>
      <c r="S662" s="71">
        <v>70.52</v>
      </c>
      <c r="T662" s="162">
        <f t="shared" si="78"/>
        <v>-13.659999999999997</v>
      </c>
      <c r="U662" s="71">
        <f t="shared" si="79"/>
        <v>25.52</v>
      </c>
      <c r="V662" s="71">
        <f t="shared" si="80"/>
        <v>31.34</v>
      </c>
    </row>
    <row r="663" spans="1:22" x14ac:dyDescent="0.25">
      <c r="A663" s="60" t="s">
        <v>3622</v>
      </c>
      <c r="B663" s="178" t="s">
        <v>1218</v>
      </c>
      <c r="C663" s="181"/>
      <c r="D663" s="181"/>
      <c r="E663" s="180" t="s">
        <v>36</v>
      </c>
      <c r="F663" s="181"/>
      <c r="G663" s="182"/>
      <c r="H663" s="182"/>
      <c r="I663" s="177"/>
      <c r="J663" s="182"/>
      <c r="K663" s="177"/>
      <c r="L663" s="182"/>
      <c r="M663" s="183">
        <f>SUM(M664:M665)</f>
        <v>11061</v>
      </c>
      <c r="N663" s="183">
        <f>SUM(N664:N665)</f>
        <v>11061</v>
      </c>
      <c r="O663" s="37"/>
      <c r="P663" s="67"/>
      <c r="Q663" s="67"/>
      <c r="R663" s="68">
        <v>13717.39</v>
      </c>
      <c r="S663" s="68">
        <v>13717.39</v>
      </c>
      <c r="T663" s="162">
        <f t="shared" si="78"/>
        <v>-2656.3899999999994</v>
      </c>
      <c r="U663" s="71">
        <f t="shared" si="79"/>
        <v>0</v>
      </c>
      <c r="V663" s="71">
        <f t="shared" si="80"/>
        <v>0</v>
      </c>
    </row>
    <row r="664" spans="1:22" ht="24" x14ac:dyDescent="0.3">
      <c r="A664" s="60" t="s">
        <v>3623</v>
      </c>
      <c r="B664" s="190" t="s">
        <v>1219</v>
      </c>
      <c r="C664" s="191" t="s">
        <v>107</v>
      </c>
      <c r="D664" s="192">
        <v>100160</v>
      </c>
      <c r="E664" s="193" t="s">
        <v>2946</v>
      </c>
      <c r="F664" s="194" t="s">
        <v>108</v>
      </c>
      <c r="G664" s="195">
        <v>214.37</v>
      </c>
      <c r="H664" s="196">
        <v>214.37</v>
      </c>
      <c r="I664" s="197">
        <v>23.65</v>
      </c>
      <c r="J664" s="196">
        <v>19.07</v>
      </c>
      <c r="K664" s="197">
        <v>27.93</v>
      </c>
      <c r="L664" s="196">
        <v>22.52</v>
      </c>
      <c r="M664" s="196">
        <f>TRUNC(((J664*G664)+(L664*G664)),2)</f>
        <v>8915.64</v>
      </c>
      <c r="N664" s="196">
        <f>TRUNC(((J664*H664)+(L664*H664)),2)</f>
        <v>8915.64</v>
      </c>
      <c r="O664" s="45"/>
      <c r="P664" s="71">
        <v>23.65</v>
      </c>
      <c r="Q664" s="71">
        <v>27.93</v>
      </c>
      <c r="R664" s="71">
        <v>11057.2</v>
      </c>
      <c r="S664" s="71">
        <v>11057.2</v>
      </c>
      <c r="T664" s="162">
        <f t="shared" si="78"/>
        <v>-2141.5600000000013</v>
      </c>
      <c r="U664" s="71">
        <f t="shared" si="79"/>
        <v>4088.03</v>
      </c>
      <c r="V664" s="71">
        <f t="shared" si="80"/>
        <v>4827.6099999999997</v>
      </c>
    </row>
    <row r="665" spans="1:22" x14ac:dyDescent="0.25">
      <c r="A665" s="60" t="s">
        <v>3624</v>
      </c>
      <c r="B665" s="190" t="s">
        <v>1220</v>
      </c>
      <c r="C665" s="191" t="s">
        <v>107</v>
      </c>
      <c r="D665" s="192">
        <v>100501</v>
      </c>
      <c r="E665" s="198" t="s">
        <v>1221</v>
      </c>
      <c r="F665" s="194" t="s">
        <v>108</v>
      </c>
      <c r="G665" s="195">
        <v>14.76</v>
      </c>
      <c r="H665" s="196">
        <v>14.76</v>
      </c>
      <c r="I665" s="197">
        <v>126.54</v>
      </c>
      <c r="J665" s="196">
        <v>102.05</v>
      </c>
      <c r="K665" s="197">
        <v>53.69</v>
      </c>
      <c r="L665" s="196">
        <v>43.3</v>
      </c>
      <c r="M665" s="196">
        <f>TRUNC(((J665*G665)+(L665*G665)),2)</f>
        <v>2145.36</v>
      </c>
      <c r="N665" s="196">
        <f>TRUNC(((J665*H665)+(L665*H665)),2)</f>
        <v>2145.36</v>
      </c>
      <c r="O665" s="37"/>
      <c r="P665" s="71">
        <v>126.54</v>
      </c>
      <c r="Q665" s="71">
        <v>53.69</v>
      </c>
      <c r="R665" s="71">
        <v>2660.19</v>
      </c>
      <c r="S665" s="71">
        <v>2660.19</v>
      </c>
      <c r="T665" s="162">
        <f t="shared" si="78"/>
        <v>-514.82999999999993</v>
      </c>
      <c r="U665" s="71">
        <f t="shared" si="79"/>
        <v>1506.25</v>
      </c>
      <c r="V665" s="71">
        <f t="shared" si="80"/>
        <v>639.1</v>
      </c>
    </row>
    <row r="666" spans="1:22" x14ac:dyDescent="0.25">
      <c r="A666" s="60" t="s">
        <v>3625</v>
      </c>
      <c r="B666" s="178" t="s">
        <v>1222</v>
      </c>
      <c r="C666" s="181"/>
      <c r="D666" s="181"/>
      <c r="E666" s="180" t="s">
        <v>38</v>
      </c>
      <c r="F666" s="181"/>
      <c r="G666" s="182"/>
      <c r="H666" s="182"/>
      <c r="I666" s="177"/>
      <c r="J666" s="182"/>
      <c r="K666" s="177"/>
      <c r="L666" s="182"/>
      <c r="M666" s="183">
        <f>M667</f>
        <v>1537.71</v>
      </c>
      <c r="N666" s="183">
        <f>N667</f>
        <v>1537.71</v>
      </c>
      <c r="O666" s="37"/>
      <c r="P666" s="67"/>
      <c r="Q666" s="67"/>
      <c r="R666" s="68">
        <v>1907.33</v>
      </c>
      <c r="S666" s="68">
        <v>1907.33</v>
      </c>
      <c r="T666" s="162">
        <f t="shared" si="78"/>
        <v>-369.61999999999989</v>
      </c>
      <c r="U666" s="71">
        <f t="shared" si="79"/>
        <v>0</v>
      </c>
      <c r="V666" s="71">
        <f t="shared" si="80"/>
        <v>0</v>
      </c>
    </row>
    <row r="667" spans="1:22" x14ac:dyDescent="0.25">
      <c r="A667" s="60" t="s">
        <v>3626</v>
      </c>
      <c r="B667" s="190" t="s">
        <v>1223</v>
      </c>
      <c r="C667" s="191" t="s">
        <v>107</v>
      </c>
      <c r="D667" s="192">
        <v>120902</v>
      </c>
      <c r="E667" s="198" t="s">
        <v>894</v>
      </c>
      <c r="F667" s="194" t="s">
        <v>108</v>
      </c>
      <c r="G667" s="195">
        <v>54.84</v>
      </c>
      <c r="H667" s="196">
        <v>54.84</v>
      </c>
      <c r="I667" s="197">
        <v>12.97</v>
      </c>
      <c r="J667" s="196">
        <v>10.46</v>
      </c>
      <c r="K667" s="197">
        <v>21.81</v>
      </c>
      <c r="L667" s="196">
        <v>17.579999999999998</v>
      </c>
      <c r="M667" s="196">
        <f>TRUNC(((J667*G667)+(L667*G667)),2)</f>
        <v>1537.71</v>
      </c>
      <c r="N667" s="196">
        <f>TRUNC(((J667*H667)+(L667*H667)),2)</f>
        <v>1537.71</v>
      </c>
      <c r="O667" s="37"/>
      <c r="P667" s="71">
        <v>12.97</v>
      </c>
      <c r="Q667" s="71">
        <v>21.81</v>
      </c>
      <c r="R667" s="71">
        <v>1907.33</v>
      </c>
      <c r="S667" s="71">
        <v>1907.33</v>
      </c>
      <c r="T667" s="162">
        <f t="shared" si="78"/>
        <v>-369.61999999999989</v>
      </c>
      <c r="U667" s="71">
        <f t="shared" si="79"/>
        <v>573.62</v>
      </c>
      <c r="V667" s="71">
        <f t="shared" si="80"/>
        <v>964.08</v>
      </c>
    </row>
    <row r="668" spans="1:22" x14ac:dyDescent="0.25">
      <c r="A668" s="60" t="s">
        <v>3627</v>
      </c>
      <c r="B668" s="178" t="s">
        <v>1224</v>
      </c>
      <c r="C668" s="181"/>
      <c r="D668" s="181"/>
      <c r="E668" s="180" t="s">
        <v>40</v>
      </c>
      <c r="F668" s="181"/>
      <c r="G668" s="182"/>
      <c r="H668" s="182"/>
      <c r="I668" s="177"/>
      <c r="J668" s="182"/>
      <c r="K668" s="177"/>
      <c r="L668" s="182"/>
      <c r="M668" s="183">
        <f>M669</f>
        <v>30150.19</v>
      </c>
      <c r="N668" s="183">
        <f>N669</f>
        <v>30150.19</v>
      </c>
      <c r="O668" s="37"/>
      <c r="P668" s="67"/>
      <c r="Q668" s="67"/>
      <c r="R668" s="68">
        <v>37414.17</v>
      </c>
      <c r="S668" s="68">
        <v>37414.17</v>
      </c>
      <c r="T668" s="162">
        <f t="shared" si="78"/>
        <v>-7263.98</v>
      </c>
      <c r="U668" s="71">
        <f t="shared" si="79"/>
        <v>0</v>
      </c>
      <c r="V668" s="71">
        <f t="shared" si="80"/>
        <v>0</v>
      </c>
    </row>
    <row r="669" spans="1:22" ht="36" x14ac:dyDescent="0.3">
      <c r="A669" s="60" t="s">
        <v>3628</v>
      </c>
      <c r="B669" s="190" t="s">
        <v>1225</v>
      </c>
      <c r="C669" s="191" t="s">
        <v>131</v>
      </c>
      <c r="D669" s="192">
        <v>100775</v>
      </c>
      <c r="E669" s="198" t="s">
        <v>1226</v>
      </c>
      <c r="F669" s="194" t="s">
        <v>201</v>
      </c>
      <c r="G669" s="195">
        <v>2328.1999999999998</v>
      </c>
      <c r="H669" s="196">
        <v>2328.1999999999998</v>
      </c>
      <c r="I669" s="197">
        <v>15.21</v>
      </c>
      <c r="J669" s="196">
        <v>12.26</v>
      </c>
      <c r="K669" s="197">
        <v>0.86</v>
      </c>
      <c r="L669" s="196">
        <v>0.69</v>
      </c>
      <c r="M669" s="196">
        <f>TRUNC(((J669*G669)+(L669*G669)),2)</f>
        <v>30150.19</v>
      </c>
      <c r="N669" s="196">
        <f>TRUNC(((J669*H669)+(L669*H669)),2)</f>
        <v>30150.19</v>
      </c>
      <c r="O669" s="46"/>
      <c r="P669" s="71">
        <v>15.21</v>
      </c>
      <c r="Q669" s="71">
        <v>0.86</v>
      </c>
      <c r="R669" s="71">
        <v>37414.17</v>
      </c>
      <c r="S669" s="71">
        <v>37414.17</v>
      </c>
      <c r="T669" s="162">
        <f t="shared" si="78"/>
        <v>-7263.98</v>
      </c>
      <c r="U669" s="71">
        <f t="shared" si="79"/>
        <v>28543.73</v>
      </c>
      <c r="V669" s="71">
        <f t="shared" si="80"/>
        <v>1606.45</v>
      </c>
    </row>
    <row r="670" spans="1:22" x14ac:dyDescent="0.25">
      <c r="A670" s="60" t="s">
        <v>3629</v>
      </c>
      <c r="B670" s="178" t="s">
        <v>1227</v>
      </c>
      <c r="C670" s="181"/>
      <c r="D670" s="181"/>
      <c r="E670" s="180" t="s">
        <v>42</v>
      </c>
      <c r="F670" s="181"/>
      <c r="G670" s="182"/>
      <c r="H670" s="182"/>
      <c r="I670" s="177"/>
      <c r="J670" s="182"/>
      <c r="K670" s="177"/>
      <c r="L670" s="182"/>
      <c r="M670" s="183">
        <f>SUM(M671:M673)</f>
        <v>6968.8399999999992</v>
      </c>
      <c r="N670" s="183">
        <f>SUM(N671:N673)</f>
        <v>6968.8399999999992</v>
      </c>
      <c r="O670" s="37"/>
      <c r="P670" s="67"/>
      <c r="Q670" s="67"/>
      <c r="R670" s="68">
        <v>8643.16</v>
      </c>
      <c r="S670" s="68">
        <v>8643.16</v>
      </c>
      <c r="T670" s="162">
        <f t="shared" si="78"/>
        <v>-1674.3200000000006</v>
      </c>
      <c r="U670" s="71">
        <f t="shared" si="79"/>
        <v>0</v>
      </c>
      <c r="V670" s="71">
        <f t="shared" si="80"/>
        <v>0</v>
      </c>
    </row>
    <row r="671" spans="1:22" x14ac:dyDescent="0.25">
      <c r="A671" s="60" t="s">
        <v>3630</v>
      </c>
      <c r="B671" s="190" t="s">
        <v>1228</v>
      </c>
      <c r="C671" s="191" t="s">
        <v>107</v>
      </c>
      <c r="D671" s="192">
        <v>160100</v>
      </c>
      <c r="E671" s="198" t="s">
        <v>1229</v>
      </c>
      <c r="F671" s="194" t="s">
        <v>108</v>
      </c>
      <c r="G671" s="195">
        <v>165.83</v>
      </c>
      <c r="H671" s="196">
        <v>165.83</v>
      </c>
      <c r="I671" s="197">
        <v>37.08</v>
      </c>
      <c r="J671" s="196">
        <v>29.9</v>
      </c>
      <c r="K671" s="197">
        <v>4.01</v>
      </c>
      <c r="L671" s="196">
        <v>3.23</v>
      </c>
      <c r="M671" s="196">
        <f>TRUNC(((J671*G671)+(L671*G671)),2)</f>
        <v>5493.94</v>
      </c>
      <c r="N671" s="196">
        <f>TRUNC(((J671*H671)+(L671*H671)),2)</f>
        <v>5493.94</v>
      </c>
      <c r="O671" s="37"/>
      <c r="P671" s="71">
        <v>37.08</v>
      </c>
      <c r="Q671" s="71">
        <v>4.01</v>
      </c>
      <c r="R671" s="71">
        <v>6813.95</v>
      </c>
      <c r="S671" s="71">
        <v>6813.95</v>
      </c>
      <c r="T671" s="162">
        <f t="shared" si="78"/>
        <v>-1320.0100000000002</v>
      </c>
      <c r="U671" s="71">
        <f t="shared" si="79"/>
        <v>4958.3100000000004</v>
      </c>
      <c r="V671" s="71">
        <f t="shared" si="80"/>
        <v>535.63</v>
      </c>
    </row>
    <row r="672" spans="1:22" x14ac:dyDescent="0.25">
      <c r="A672" s="60" t="s">
        <v>3631</v>
      </c>
      <c r="B672" s="190" t="s">
        <v>1230</v>
      </c>
      <c r="C672" s="191" t="s">
        <v>107</v>
      </c>
      <c r="D672" s="192">
        <v>160101</v>
      </c>
      <c r="E672" s="198" t="s">
        <v>1231</v>
      </c>
      <c r="F672" s="194" t="s">
        <v>143</v>
      </c>
      <c r="G672" s="195">
        <v>16.75</v>
      </c>
      <c r="H672" s="196">
        <v>16.75</v>
      </c>
      <c r="I672" s="197">
        <v>20.04</v>
      </c>
      <c r="J672" s="196">
        <v>16.16</v>
      </c>
      <c r="K672" s="197">
        <v>19.5</v>
      </c>
      <c r="L672" s="196">
        <v>15.72</v>
      </c>
      <c r="M672" s="196">
        <f>TRUNC(((J672*G672)+(L672*G672)),2)</f>
        <v>533.99</v>
      </c>
      <c r="N672" s="196">
        <f>TRUNC(((J672*H672)+(L672*H672)),2)</f>
        <v>533.99</v>
      </c>
      <c r="O672" s="37"/>
      <c r="P672" s="71">
        <v>20.04</v>
      </c>
      <c r="Q672" s="71">
        <v>19.5</v>
      </c>
      <c r="R672" s="71">
        <v>662.29</v>
      </c>
      <c r="S672" s="71">
        <v>662.29</v>
      </c>
      <c r="T672" s="162">
        <f t="shared" si="78"/>
        <v>-128.29999999999995</v>
      </c>
      <c r="U672" s="71">
        <f t="shared" si="79"/>
        <v>270.68</v>
      </c>
      <c r="V672" s="71">
        <f t="shared" si="80"/>
        <v>263.31</v>
      </c>
    </row>
    <row r="673" spans="1:22" x14ac:dyDescent="0.25">
      <c r="A673" s="60" t="s">
        <v>3632</v>
      </c>
      <c r="B673" s="190" t="s">
        <v>1232</v>
      </c>
      <c r="C673" s="191" t="s">
        <v>107</v>
      </c>
      <c r="D673" s="192">
        <v>160403</v>
      </c>
      <c r="E673" s="198" t="s">
        <v>1233</v>
      </c>
      <c r="F673" s="194" t="s">
        <v>143</v>
      </c>
      <c r="G673" s="195">
        <v>54.2</v>
      </c>
      <c r="H673" s="196">
        <v>54.2</v>
      </c>
      <c r="I673" s="197">
        <v>10.74</v>
      </c>
      <c r="J673" s="196">
        <v>8.66</v>
      </c>
      <c r="K673" s="197">
        <v>10.79</v>
      </c>
      <c r="L673" s="196">
        <v>8.6999999999999993</v>
      </c>
      <c r="M673" s="196">
        <f>TRUNC(((J673*G673)+(L673*G673)),2)</f>
        <v>940.91</v>
      </c>
      <c r="N673" s="196">
        <f>TRUNC(((J673*H673)+(L673*H673)),2)</f>
        <v>940.91</v>
      </c>
      <c r="O673" s="37"/>
      <c r="P673" s="71">
        <v>10.74</v>
      </c>
      <c r="Q673" s="71">
        <v>10.79</v>
      </c>
      <c r="R673" s="71">
        <v>1166.92</v>
      </c>
      <c r="S673" s="71">
        <v>1166.92</v>
      </c>
      <c r="T673" s="162">
        <f t="shared" si="78"/>
        <v>-226.0100000000001</v>
      </c>
      <c r="U673" s="71">
        <f t="shared" si="79"/>
        <v>469.37</v>
      </c>
      <c r="V673" s="71">
        <f t="shared" si="80"/>
        <v>471.54</v>
      </c>
    </row>
    <row r="674" spans="1:22" x14ac:dyDescent="0.25">
      <c r="A674" s="60" t="s">
        <v>3633</v>
      </c>
      <c r="B674" s="178" t="s">
        <v>1234</v>
      </c>
      <c r="C674" s="181"/>
      <c r="D674" s="181"/>
      <c r="E674" s="180" t="s">
        <v>44</v>
      </c>
      <c r="F674" s="181"/>
      <c r="G674" s="182"/>
      <c r="H674" s="182"/>
      <c r="I674" s="177"/>
      <c r="J674" s="182"/>
      <c r="K674" s="177"/>
      <c r="L674" s="182"/>
      <c r="M674" s="183">
        <f>SUM(M675:M677)</f>
        <v>15680.55</v>
      </c>
      <c r="N674" s="183">
        <f>SUM(N675:N677)</f>
        <v>15680.55</v>
      </c>
      <c r="O674" s="37"/>
      <c r="P674" s="67"/>
      <c r="Q674" s="67"/>
      <c r="R674" s="68">
        <v>19443.240000000002</v>
      </c>
      <c r="S674" s="68">
        <v>19443.240000000002</v>
      </c>
      <c r="T674" s="162">
        <f t="shared" si="78"/>
        <v>-3762.6900000000023</v>
      </c>
      <c r="U674" s="71">
        <f t="shared" si="79"/>
        <v>0</v>
      </c>
      <c r="V674" s="71">
        <f t="shared" si="80"/>
        <v>0</v>
      </c>
    </row>
    <row r="675" spans="1:22" x14ac:dyDescent="0.25">
      <c r="A675" s="60" t="s">
        <v>3634</v>
      </c>
      <c r="B675" s="190" t="s">
        <v>1235</v>
      </c>
      <c r="C675" s="191" t="s">
        <v>107</v>
      </c>
      <c r="D675" s="192">
        <v>180311</v>
      </c>
      <c r="E675" s="198" t="s">
        <v>1236</v>
      </c>
      <c r="F675" s="194" t="s">
        <v>108</v>
      </c>
      <c r="G675" s="195">
        <v>14.76</v>
      </c>
      <c r="H675" s="196">
        <v>14.76</v>
      </c>
      <c r="I675" s="197">
        <v>289.48</v>
      </c>
      <c r="J675" s="196">
        <v>233.46</v>
      </c>
      <c r="K675" s="197">
        <v>23.76</v>
      </c>
      <c r="L675" s="196">
        <v>19.16</v>
      </c>
      <c r="M675" s="196">
        <f>TRUNC(((J675*G675)+(L675*G675)),2)</f>
        <v>3728.67</v>
      </c>
      <c r="N675" s="196">
        <f>TRUNC(((J675*H675)+(L675*H675)),2)</f>
        <v>3728.67</v>
      </c>
      <c r="O675" s="37"/>
      <c r="P675" s="71">
        <v>289.48</v>
      </c>
      <c r="Q675" s="71">
        <v>23.76</v>
      </c>
      <c r="R675" s="71">
        <v>4623.42</v>
      </c>
      <c r="S675" s="71">
        <v>4623.42</v>
      </c>
      <c r="T675" s="162">
        <f t="shared" si="78"/>
        <v>-894.75</v>
      </c>
      <c r="U675" s="71">
        <f t="shared" si="79"/>
        <v>3445.86</v>
      </c>
      <c r="V675" s="71">
        <f t="shared" si="80"/>
        <v>282.8</v>
      </c>
    </row>
    <row r="676" spans="1:22" x14ac:dyDescent="0.25">
      <c r="A676" s="60" t="s">
        <v>3635</v>
      </c>
      <c r="B676" s="190" t="s">
        <v>1237</v>
      </c>
      <c r="C676" s="191" t="s">
        <v>107</v>
      </c>
      <c r="D676" s="192">
        <v>180403</v>
      </c>
      <c r="E676" s="198" t="s">
        <v>1238</v>
      </c>
      <c r="F676" s="194" t="s">
        <v>108</v>
      </c>
      <c r="G676" s="195">
        <v>20.52</v>
      </c>
      <c r="H676" s="196">
        <v>20.52</v>
      </c>
      <c r="I676" s="197">
        <v>214.82</v>
      </c>
      <c r="J676" s="196">
        <v>173.25</v>
      </c>
      <c r="K676" s="197">
        <v>48.85</v>
      </c>
      <c r="L676" s="196">
        <v>39.39</v>
      </c>
      <c r="M676" s="196">
        <f>TRUNC(((J676*G676)+(L676*G676)),2)</f>
        <v>4363.37</v>
      </c>
      <c r="N676" s="196">
        <f>TRUNC(((J676*H676)+(L676*H676)),2)</f>
        <v>4363.37</v>
      </c>
      <c r="O676" s="37"/>
      <c r="P676" s="71">
        <v>214.82</v>
      </c>
      <c r="Q676" s="71">
        <v>48.85</v>
      </c>
      <c r="R676" s="71">
        <v>5410.5</v>
      </c>
      <c r="S676" s="71">
        <v>5410.5</v>
      </c>
      <c r="T676" s="162">
        <f t="shared" si="78"/>
        <v>-1047.1300000000001</v>
      </c>
      <c r="U676" s="71">
        <f t="shared" si="79"/>
        <v>3555.09</v>
      </c>
      <c r="V676" s="71">
        <f t="shared" si="80"/>
        <v>808.28</v>
      </c>
    </row>
    <row r="677" spans="1:22" x14ac:dyDescent="0.25">
      <c r="A677" s="60" t="s">
        <v>3636</v>
      </c>
      <c r="B677" s="190" t="s">
        <v>1239</v>
      </c>
      <c r="C677" s="191" t="s">
        <v>107</v>
      </c>
      <c r="D677" s="192">
        <v>180501</v>
      </c>
      <c r="E677" s="198" t="s">
        <v>1240</v>
      </c>
      <c r="F677" s="194" t="s">
        <v>108</v>
      </c>
      <c r="G677" s="195">
        <v>12.81</v>
      </c>
      <c r="H677" s="196">
        <v>12.81</v>
      </c>
      <c r="I677" s="197">
        <v>688.81</v>
      </c>
      <c r="J677" s="196">
        <v>555.52</v>
      </c>
      <c r="K677" s="197">
        <v>45.72</v>
      </c>
      <c r="L677" s="196">
        <v>36.869999999999997</v>
      </c>
      <c r="M677" s="196">
        <f>TRUNC(((J677*G677)+(L677*G677)),2)</f>
        <v>7588.51</v>
      </c>
      <c r="N677" s="196">
        <f>TRUNC(((J677*H677)+(L677*H677)),2)</f>
        <v>7588.51</v>
      </c>
      <c r="O677" s="37"/>
      <c r="P677" s="71">
        <v>688.81</v>
      </c>
      <c r="Q677" s="71">
        <v>45.72</v>
      </c>
      <c r="R677" s="71">
        <v>9409.32</v>
      </c>
      <c r="S677" s="71">
        <v>9409.32</v>
      </c>
      <c r="T677" s="162">
        <f t="shared" si="78"/>
        <v>-1820.8099999999995</v>
      </c>
      <c r="U677" s="71">
        <f t="shared" si="79"/>
        <v>7116.21</v>
      </c>
      <c r="V677" s="71">
        <f t="shared" si="80"/>
        <v>472.3</v>
      </c>
    </row>
    <row r="678" spans="1:22" x14ac:dyDescent="0.25">
      <c r="A678" s="60" t="s">
        <v>3637</v>
      </c>
      <c r="B678" s="178" t="s">
        <v>1241</v>
      </c>
      <c r="C678" s="181"/>
      <c r="D678" s="181"/>
      <c r="E678" s="180" t="s">
        <v>46</v>
      </c>
      <c r="F678" s="181"/>
      <c r="G678" s="182"/>
      <c r="H678" s="182"/>
      <c r="I678" s="177"/>
      <c r="J678" s="182"/>
      <c r="K678" s="177"/>
      <c r="L678" s="182"/>
      <c r="M678" s="183">
        <f>SUM(M679:M680)</f>
        <v>3364.47</v>
      </c>
      <c r="N678" s="183">
        <f>SUM(N679:N680)</f>
        <v>3364.47</v>
      </c>
      <c r="O678" s="37"/>
      <c r="P678" s="67"/>
      <c r="Q678" s="67"/>
      <c r="R678" s="68">
        <v>4171.76</v>
      </c>
      <c r="S678" s="68">
        <v>4171.76</v>
      </c>
      <c r="T678" s="162">
        <f t="shared" si="78"/>
        <v>-807.29000000000042</v>
      </c>
      <c r="U678" s="71">
        <f t="shared" si="79"/>
        <v>0</v>
      </c>
      <c r="V678" s="71">
        <f t="shared" si="80"/>
        <v>0</v>
      </c>
    </row>
    <row r="679" spans="1:22" x14ac:dyDescent="0.25">
      <c r="A679" s="60" t="s">
        <v>3638</v>
      </c>
      <c r="B679" s="190" t="s">
        <v>1242</v>
      </c>
      <c r="C679" s="191" t="s">
        <v>107</v>
      </c>
      <c r="D679" s="192">
        <v>190102</v>
      </c>
      <c r="E679" s="198" t="s">
        <v>1243</v>
      </c>
      <c r="F679" s="194" t="s">
        <v>108</v>
      </c>
      <c r="G679" s="195">
        <v>19.559999999999999</v>
      </c>
      <c r="H679" s="196">
        <v>19.559999999999999</v>
      </c>
      <c r="I679" s="197">
        <v>204.07</v>
      </c>
      <c r="J679" s="196">
        <v>164.58</v>
      </c>
      <c r="K679" s="197">
        <v>0</v>
      </c>
      <c r="L679" s="196">
        <v>0</v>
      </c>
      <c r="M679" s="196">
        <f>TRUNC(((J679*G679)+(L679*G679)),2)</f>
        <v>3219.18</v>
      </c>
      <c r="N679" s="196">
        <f>TRUNC(((J679*H679)+(L679*H679)),2)</f>
        <v>3219.18</v>
      </c>
      <c r="O679" s="37"/>
      <c r="P679" s="71">
        <v>204.07</v>
      </c>
      <c r="Q679" s="71">
        <v>0</v>
      </c>
      <c r="R679" s="71">
        <v>3991.6</v>
      </c>
      <c r="S679" s="71">
        <v>3991.6</v>
      </c>
      <c r="T679" s="162">
        <f t="shared" si="78"/>
        <v>-772.42000000000007</v>
      </c>
      <c r="U679" s="71">
        <f t="shared" si="79"/>
        <v>3219.18</v>
      </c>
      <c r="V679" s="71">
        <f t="shared" si="80"/>
        <v>0</v>
      </c>
    </row>
    <row r="680" spans="1:22" x14ac:dyDescent="0.25">
      <c r="A680" s="60" t="s">
        <v>3639</v>
      </c>
      <c r="B680" s="190" t="s">
        <v>1244</v>
      </c>
      <c r="C680" s="191" t="s">
        <v>107</v>
      </c>
      <c r="D680" s="192">
        <v>190105</v>
      </c>
      <c r="E680" s="198" t="s">
        <v>1245</v>
      </c>
      <c r="F680" s="194" t="s">
        <v>108</v>
      </c>
      <c r="G680" s="195">
        <v>0.96</v>
      </c>
      <c r="H680" s="196">
        <v>0.96</v>
      </c>
      <c r="I680" s="197">
        <v>187.67</v>
      </c>
      <c r="J680" s="196">
        <v>151.35</v>
      </c>
      <c r="K680" s="197">
        <v>0</v>
      </c>
      <c r="L680" s="196">
        <v>0</v>
      </c>
      <c r="M680" s="196">
        <f>TRUNC(((J680*G680)+(L680*G680)),2)</f>
        <v>145.29</v>
      </c>
      <c r="N680" s="196">
        <f>TRUNC(((J680*H680)+(L680*H680)),2)</f>
        <v>145.29</v>
      </c>
      <c r="O680" s="37"/>
      <c r="P680" s="71">
        <v>187.67</v>
      </c>
      <c r="Q680" s="71">
        <v>0</v>
      </c>
      <c r="R680" s="71">
        <v>180.16</v>
      </c>
      <c r="S680" s="71">
        <v>180.16</v>
      </c>
      <c r="T680" s="162">
        <f t="shared" si="78"/>
        <v>-34.870000000000005</v>
      </c>
      <c r="U680" s="71">
        <f t="shared" si="79"/>
        <v>145.29</v>
      </c>
      <c r="V680" s="71">
        <f t="shared" si="80"/>
        <v>0</v>
      </c>
    </row>
    <row r="681" spans="1:22" x14ac:dyDescent="0.25">
      <c r="A681" s="60" t="s">
        <v>3640</v>
      </c>
      <c r="B681" s="178" t="s">
        <v>1246</v>
      </c>
      <c r="C681" s="181"/>
      <c r="D681" s="181"/>
      <c r="E681" s="180" t="s">
        <v>48</v>
      </c>
      <c r="F681" s="181"/>
      <c r="G681" s="182"/>
      <c r="H681" s="182"/>
      <c r="I681" s="177"/>
      <c r="J681" s="182"/>
      <c r="K681" s="177"/>
      <c r="L681" s="182"/>
      <c r="M681" s="183">
        <f>SUM(M682:M685)</f>
        <v>8394.2000000000007</v>
      </c>
      <c r="N681" s="183">
        <f>SUM(N682:N685)</f>
        <v>8394.2000000000007</v>
      </c>
      <c r="O681" s="37"/>
      <c r="P681" s="67"/>
      <c r="Q681" s="67"/>
      <c r="R681" s="68">
        <v>10413.469999999999</v>
      </c>
      <c r="S681" s="68">
        <v>10413.469999999999</v>
      </c>
      <c r="T681" s="162">
        <f t="shared" si="78"/>
        <v>-2019.2699999999986</v>
      </c>
      <c r="U681" s="71">
        <f t="shared" si="79"/>
        <v>0</v>
      </c>
      <c r="V681" s="71">
        <f t="shared" si="80"/>
        <v>0</v>
      </c>
    </row>
    <row r="682" spans="1:22" x14ac:dyDescent="0.25">
      <c r="A682" s="60" t="s">
        <v>3641</v>
      </c>
      <c r="B682" s="190" t="s">
        <v>1247</v>
      </c>
      <c r="C682" s="191" t="s">
        <v>107</v>
      </c>
      <c r="D682" s="192">
        <v>200150</v>
      </c>
      <c r="E682" s="198" t="s">
        <v>922</v>
      </c>
      <c r="F682" s="194" t="s">
        <v>108</v>
      </c>
      <c r="G682" s="195">
        <v>369.68</v>
      </c>
      <c r="H682" s="196">
        <v>369.68</v>
      </c>
      <c r="I682" s="197">
        <v>3.66</v>
      </c>
      <c r="J682" s="196">
        <v>2.95</v>
      </c>
      <c r="K682" s="197">
        <v>1.24</v>
      </c>
      <c r="L682" s="196">
        <v>1</v>
      </c>
      <c r="M682" s="196">
        <f>TRUNC(((J682*G682)+(L682*G682)),2)</f>
        <v>1460.23</v>
      </c>
      <c r="N682" s="196">
        <f>TRUNC(((J682*H682)+(L682*H682)),2)</f>
        <v>1460.23</v>
      </c>
      <c r="O682" s="37"/>
      <c r="P682" s="71">
        <v>3.66</v>
      </c>
      <c r="Q682" s="71">
        <v>1.24</v>
      </c>
      <c r="R682" s="71">
        <v>1811.43</v>
      </c>
      <c r="S682" s="71">
        <v>1811.43</v>
      </c>
      <c r="T682" s="162">
        <f t="shared" si="78"/>
        <v>-351.20000000000005</v>
      </c>
      <c r="U682" s="71">
        <f t="shared" si="79"/>
        <v>1090.55</v>
      </c>
      <c r="V682" s="71">
        <f t="shared" si="80"/>
        <v>369.68</v>
      </c>
    </row>
    <row r="683" spans="1:22" x14ac:dyDescent="0.25">
      <c r="A683" s="60" t="s">
        <v>3642</v>
      </c>
      <c r="B683" s="190" t="s">
        <v>1248</v>
      </c>
      <c r="C683" s="191" t="s">
        <v>107</v>
      </c>
      <c r="D683" s="192">
        <v>200201</v>
      </c>
      <c r="E683" s="198" t="s">
        <v>1249</v>
      </c>
      <c r="F683" s="194" t="s">
        <v>108</v>
      </c>
      <c r="G683" s="195">
        <v>77.58</v>
      </c>
      <c r="H683" s="196">
        <v>77.58</v>
      </c>
      <c r="I683" s="197">
        <v>9.34</v>
      </c>
      <c r="J683" s="196">
        <v>7.53</v>
      </c>
      <c r="K683" s="197">
        <v>13.87</v>
      </c>
      <c r="L683" s="196">
        <v>11.18</v>
      </c>
      <c r="M683" s="196">
        <f>TRUNC(((J683*G683)+(L683*G683)),2)</f>
        <v>1451.52</v>
      </c>
      <c r="N683" s="196">
        <f>TRUNC(((J683*H683)+(L683*H683)),2)</f>
        <v>1451.52</v>
      </c>
      <c r="O683" s="37"/>
      <c r="P683" s="71">
        <v>9.34</v>
      </c>
      <c r="Q683" s="71">
        <v>13.87</v>
      </c>
      <c r="R683" s="71">
        <v>1800.63</v>
      </c>
      <c r="S683" s="71">
        <v>1800.63</v>
      </c>
      <c r="T683" s="162">
        <f t="shared" si="78"/>
        <v>-349.11000000000013</v>
      </c>
      <c r="U683" s="71">
        <f t="shared" si="79"/>
        <v>584.16999999999996</v>
      </c>
      <c r="V683" s="71">
        <f t="shared" si="80"/>
        <v>867.34</v>
      </c>
    </row>
    <row r="684" spans="1:22" x14ac:dyDescent="0.25">
      <c r="A684" s="60" t="s">
        <v>3643</v>
      </c>
      <c r="B684" s="190" t="s">
        <v>1250</v>
      </c>
      <c r="C684" s="191" t="s">
        <v>107</v>
      </c>
      <c r="D684" s="192">
        <v>200403</v>
      </c>
      <c r="E684" s="198" t="s">
        <v>924</v>
      </c>
      <c r="F684" s="194" t="s">
        <v>108</v>
      </c>
      <c r="G684" s="195">
        <v>300.14</v>
      </c>
      <c r="H684" s="196">
        <v>300.14</v>
      </c>
      <c r="I684" s="197">
        <v>2.91</v>
      </c>
      <c r="J684" s="196">
        <v>2.34</v>
      </c>
      <c r="K684" s="197">
        <v>15.13</v>
      </c>
      <c r="L684" s="196">
        <v>12.2</v>
      </c>
      <c r="M684" s="196">
        <f>TRUNC(((J684*G684)+(L684*G684)),2)</f>
        <v>4364.03</v>
      </c>
      <c r="N684" s="196">
        <f>TRUNC(((J684*H684)+(L684*H684)),2)</f>
        <v>4364.03</v>
      </c>
      <c r="O684" s="37"/>
      <c r="P684" s="71">
        <v>2.91</v>
      </c>
      <c r="Q684" s="71">
        <v>15.13</v>
      </c>
      <c r="R684" s="71">
        <v>5414.52</v>
      </c>
      <c r="S684" s="71">
        <v>5414.52</v>
      </c>
      <c r="T684" s="162">
        <f t="shared" si="78"/>
        <v>-1050.4900000000007</v>
      </c>
      <c r="U684" s="71">
        <f t="shared" si="79"/>
        <v>702.32</v>
      </c>
      <c r="V684" s="71">
        <f t="shared" si="80"/>
        <v>3661.7</v>
      </c>
    </row>
    <row r="685" spans="1:22" x14ac:dyDescent="0.25">
      <c r="A685" s="60" t="s">
        <v>3644</v>
      </c>
      <c r="B685" s="190" t="s">
        <v>1251</v>
      </c>
      <c r="C685" s="191" t="s">
        <v>107</v>
      </c>
      <c r="D685" s="192">
        <v>201302</v>
      </c>
      <c r="E685" s="198" t="s">
        <v>1252</v>
      </c>
      <c r="F685" s="194" t="s">
        <v>108</v>
      </c>
      <c r="G685" s="195">
        <v>16.38</v>
      </c>
      <c r="H685" s="196">
        <v>16.38</v>
      </c>
      <c r="I685" s="197">
        <v>59.06</v>
      </c>
      <c r="J685" s="196">
        <v>47.63</v>
      </c>
      <c r="K685" s="197">
        <v>25.61</v>
      </c>
      <c r="L685" s="196">
        <v>20.65</v>
      </c>
      <c r="M685" s="196">
        <f>TRUNC(((J685*G685)+(L685*G685)),2)</f>
        <v>1118.42</v>
      </c>
      <c r="N685" s="196">
        <f>TRUNC(((J685*H685)+(L685*H685)),2)</f>
        <v>1118.42</v>
      </c>
      <c r="O685" s="37"/>
      <c r="P685" s="71">
        <v>59.06</v>
      </c>
      <c r="Q685" s="71">
        <v>25.61</v>
      </c>
      <c r="R685" s="71">
        <v>1386.89</v>
      </c>
      <c r="S685" s="71">
        <v>1386.89</v>
      </c>
      <c r="T685" s="162">
        <f t="shared" si="78"/>
        <v>-268.47000000000003</v>
      </c>
      <c r="U685" s="71">
        <f t="shared" si="79"/>
        <v>780.17</v>
      </c>
      <c r="V685" s="71">
        <f t="shared" si="80"/>
        <v>338.24</v>
      </c>
    </row>
    <row r="686" spans="1:22" x14ac:dyDescent="0.25">
      <c r="A686" s="60" t="s">
        <v>3645</v>
      </c>
      <c r="B686" s="178" t="s">
        <v>1253</v>
      </c>
      <c r="C686" s="181"/>
      <c r="D686" s="181"/>
      <c r="E686" s="180" t="s">
        <v>50</v>
      </c>
      <c r="F686" s="181"/>
      <c r="G686" s="182"/>
      <c r="H686" s="182"/>
      <c r="I686" s="177"/>
      <c r="J686" s="182"/>
      <c r="K686" s="177"/>
      <c r="L686" s="182"/>
      <c r="M686" s="183">
        <f>SUM(M687:M688)</f>
        <v>1259.9000000000001</v>
      </c>
      <c r="N686" s="183">
        <f>SUM(N687:N688)</f>
        <v>1259.9000000000001</v>
      </c>
      <c r="O686" s="37"/>
      <c r="P686" s="67"/>
      <c r="Q686" s="67"/>
      <c r="R686" s="68">
        <v>1563.12</v>
      </c>
      <c r="S686" s="68">
        <v>1563.12</v>
      </c>
      <c r="T686" s="162">
        <f t="shared" si="78"/>
        <v>-303.2199999999998</v>
      </c>
      <c r="U686" s="71">
        <f t="shared" si="79"/>
        <v>0</v>
      </c>
      <c r="V686" s="71">
        <f t="shared" si="80"/>
        <v>0</v>
      </c>
    </row>
    <row r="687" spans="1:22" x14ac:dyDescent="0.25">
      <c r="A687" s="60" t="s">
        <v>3646</v>
      </c>
      <c r="B687" s="190" t="s">
        <v>1254</v>
      </c>
      <c r="C687" s="191" t="s">
        <v>107</v>
      </c>
      <c r="D687" s="192">
        <v>210102</v>
      </c>
      <c r="E687" s="198" t="s">
        <v>1255</v>
      </c>
      <c r="F687" s="194" t="s">
        <v>108</v>
      </c>
      <c r="G687" s="195">
        <v>68.14</v>
      </c>
      <c r="H687" s="196">
        <v>68.14</v>
      </c>
      <c r="I687" s="197">
        <v>3.66</v>
      </c>
      <c r="J687" s="196">
        <v>2.95</v>
      </c>
      <c r="K687" s="197">
        <v>1.24</v>
      </c>
      <c r="L687" s="196">
        <v>1</v>
      </c>
      <c r="M687" s="196">
        <f>TRUNC(((J687*G687)+(L687*G687)),2)</f>
        <v>269.14999999999998</v>
      </c>
      <c r="N687" s="196">
        <f>TRUNC(((J687*H687)+(L687*H687)),2)</f>
        <v>269.14999999999998</v>
      </c>
      <c r="O687" s="37"/>
      <c r="P687" s="71">
        <v>3.66</v>
      </c>
      <c r="Q687" s="71">
        <v>1.24</v>
      </c>
      <c r="R687" s="71">
        <v>333.88</v>
      </c>
      <c r="S687" s="71">
        <v>333.88</v>
      </c>
      <c r="T687" s="162">
        <f t="shared" si="78"/>
        <v>-64.730000000000018</v>
      </c>
      <c r="U687" s="71">
        <f t="shared" si="79"/>
        <v>201.01</v>
      </c>
      <c r="V687" s="71">
        <f t="shared" si="80"/>
        <v>68.14</v>
      </c>
    </row>
    <row r="688" spans="1:22" x14ac:dyDescent="0.25">
      <c r="A688" s="60" t="s">
        <v>3647</v>
      </c>
      <c r="B688" s="190" t="s">
        <v>1256</v>
      </c>
      <c r="C688" s="191" t="s">
        <v>107</v>
      </c>
      <c r="D688" s="192">
        <v>200403</v>
      </c>
      <c r="E688" s="198" t="s">
        <v>924</v>
      </c>
      <c r="F688" s="194" t="s">
        <v>108</v>
      </c>
      <c r="G688" s="195">
        <v>68.14</v>
      </c>
      <c r="H688" s="196">
        <v>68.14</v>
      </c>
      <c r="I688" s="197">
        <v>2.91</v>
      </c>
      <c r="J688" s="196">
        <v>2.34</v>
      </c>
      <c r="K688" s="197">
        <v>15.13</v>
      </c>
      <c r="L688" s="196">
        <v>12.2</v>
      </c>
      <c r="M688" s="196">
        <f>TRUNC(((J688*G688)+(L688*G688)),2)</f>
        <v>990.75</v>
      </c>
      <c r="N688" s="196">
        <f>TRUNC(((J688*H688)+(L688*H688)),2)</f>
        <v>990.75</v>
      </c>
      <c r="O688" s="37"/>
      <c r="P688" s="71">
        <v>2.91</v>
      </c>
      <c r="Q688" s="71">
        <v>15.13</v>
      </c>
      <c r="R688" s="71">
        <v>1229.24</v>
      </c>
      <c r="S688" s="71">
        <v>1229.24</v>
      </c>
      <c r="T688" s="162">
        <f t="shared" si="78"/>
        <v>-238.49</v>
      </c>
      <c r="U688" s="71">
        <f t="shared" si="79"/>
        <v>159.44</v>
      </c>
      <c r="V688" s="71">
        <f t="shared" si="80"/>
        <v>831.3</v>
      </c>
    </row>
    <row r="689" spans="1:22" x14ac:dyDescent="0.25">
      <c r="A689" s="60" t="s">
        <v>3648</v>
      </c>
      <c r="B689" s="178" t="s">
        <v>1257</v>
      </c>
      <c r="C689" s="181"/>
      <c r="D689" s="181"/>
      <c r="E689" s="180" t="s">
        <v>52</v>
      </c>
      <c r="F689" s="181"/>
      <c r="G689" s="182"/>
      <c r="H689" s="182"/>
      <c r="I689" s="177"/>
      <c r="J689" s="182"/>
      <c r="K689" s="177"/>
      <c r="L689" s="182"/>
      <c r="M689" s="183">
        <f>SUM(M690:M694)</f>
        <v>16399.489999999998</v>
      </c>
      <c r="N689" s="183">
        <f>SUM(N690:N694)</f>
        <v>16399.489999999998</v>
      </c>
      <c r="O689" s="37"/>
      <c r="P689" s="67"/>
      <c r="Q689" s="67"/>
      <c r="R689" s="68">
        <v>20338.39</v>
      </c>
      <c r="S689" s="68">
        <v>20338.39</v>
      </c>
      <c r="T689" s="162">
        <f t="shared" si="78"/>
        <v>-3938.9000000000015</v>
      </c>
      <c r="U689" s="71">
        <f t="shared" si="79"/>
        <v>0</v>
      </c>
      <c r="V689" s="71">
        <f t="shared" si="80"/>
        <v>0</v>
      </c>
    </row>
    <row r="690" spans="1:22" x14ac:dyDescent="0.25">
      <c r="A690" s="60" t="s">
        <v>3649</v>
      </c>
      <c r="B690" s="190" t="s">
        <v>1258</v>
      </c>
      <c r="C690" s="191" t="s">
        <v>107</v>
      </c>
      <c r="D690" s="192">
        <v>220107</v>
      </c>
      <c r="E690" s="198" t="s">
        <v>932</v>
      </c>
      <c r="F690" s="194" t="s">
        <v>125</v>
      </c>
      <c r="G690" s="195">
        <v>1.1399999999999999</v>
      </c>
      <c r="H690" s="196">
        <v>1.1399999999999999</v>
      </c>
      <c r="I690" s="197">
        <v>181.54</v>
      </c>
      <c r="J690" s="196">
        <v>146.41</v>
      </c>
      <c r="K690" s="197">
        <v>25.21</v>
      </c>
      <c r="L690" s="196">
        <v>20.329999999999998</v>
      </c>
      <c r="M690" s="196">
        <f>TRUNC(((J690*G690)+(L690*G690)),2)</f>
        <v>190.08</v>
      </c>
      <c r="N690" s="196">
        <f>TRUNC(((J690*H690)+(L690*H690)),2)</f>
        <v>190.08</v>
      </c>
      <c r="O690" s="37"/>
      <c r="P690" s="71">
        <v>181.54</v>
      </c>
      <c r="Q690" s="71">
        <v>25.21</v>
      </c>
      <c r="R690" s="71">
        <v>235.69</v>
      </c>
      <c r="S690" s="71">
        <v>235.69</v>
      </c>
      <c r="T690" s="162">
        <f t="shared" si="78"/>
        <v>-45.609999999999985</v>
      </c>
      <c r="U690" s="71">
        <f t="shared" si="79"/>
        <v>166.9</v>
      </c>
      <c r="V690" s="71">
        <f t="shared" si="80"/>
        <v>23.17</v>
      </c>
    </row>
    <row r="691" spans="1:22" ht="24" x14ac:dyDescent="0.3">
      <c r="A691" s="60" t="s">
        <v>3650</v>
      </c>
      <c r="B691" s="190" t="s">
        <v>1259</v>
      </c>
      <c r="C691" s="191" t="s">
        <v>107</v>
      </c>
      <c r="D691" s="192">
        <v>220100</v>
      </c>
      <c r="E691" s="193" t="s">
        <v>2947</v>
      </c>
      <c r="F691" s="194" t="s">
        <v>108</v>
      </c>
      <c r="G691" s="195">
        <v>38.08</v>
      </c>
      <c r="H691" s="196">
        <v>38.08</v>
      </c>
      <c r="I691" s="197">
        <v>47.88</v>
      </c>
      <c r="J691" s="196">
        <v>38.61</v>
      </c>
      <c r="K691" s="197">
        <v>39.35</v>
      </c>
      <c r="L691" s="196">
        <v>31.73</v>
      </c>
      <c r="M691" s="196">
        <f>TRUNC(((J691*G691)+(L691*G691)),2)</f>
        <v>2678.54</v>
      </c>
      <c r="N691" s="196">
        <f>TRUNC(((J691*H691)+(L691*H691)),2)</f>
        <v>2678.54</v>
      </c>
      <c r="O691" s="45"/>
      <c r="P691" s="71">
        <v>47.88</v>
      </c>
      <c r="Q691" s="71">
        <v>39.35</v>
      </c>
      <c r="R691" s="71">
        <v>3321.71</v>
      </c>
      <c r="S691" s="71">
        <v>3321.71</v>
      </c>
      <c r="T691" s="162">
        <f t="shared" si="78"/>
        <v>-643.17000000000007</v>
      </c>
      <c r="U691" s="71">
        <f t="shared" si="79"/>
        <v>1470.26</v>
      </c>
      <c r="V691" s="71">
        <f t="shared" si="80"/>
        <v>1208.27</v>
      </c>
    </row>
    <row r="692" spans="1:22" x14ac:dyDescent="0.25">
      <c r="A692" s="60" t="s">
        <v>3651</v>
      </c>
      <c r="B692" s="190" t="s">
        <v>1260</v>
      </c>
      <c r="C692" s="191" t="s">
        <v>107</v>
      </c>
      <c r="D692" s="192">
        <v>220101</v>
      </c>
      <c r="E692" s="198" t="s">
        <v>1261</v>
      </c>
      <c r="F692" s="194" t="s">
        <v>108</v>
      </c>
      <c r="G692" s="195">
        <v>118.96</v>
      </c>
      <c r="H692" s="196">
        <v>118.96</v>
      </c>
      <c r="I692" s="197">
        <v>26.78</v>
      </c>
      <c r="J692" s="196">
        <v>21.59</v>
      </c>
      <c r="K692" s="197">
        <v>11.05</v>
      </c>
      <c r="L692" s="196">
        <v>8.91</v>
      </c>
      <c r="M692" s="196">
        <f>TRUNC(((J692*G692)+(L692*G692)),2)</f>
        <v>3628.28</v>
      </c>
      <c r="N692" s="196">
        <f>TRUNC(((J692*H692)+(L692*H692)),2)</f>
        <v>3628.28</v>
      </c>
      <c r="O692" s="37"/>
      <c r="P692" s="71">
        <v>26.78</v>
      </c>
      <c r="Q692" s="71">
        <v>11.05</v>
      </c>
      <c r="R692" s="71">
        <v>4500.25</v>
      </c>
      <c r="S692" s="71">
        <v>4500.25</v>
      </c>
      <c r="T692" s="162">
        <f t="shared" si="78"/>
        <v>-871.9699999999998</v>
      </c>
      <c r="U692" s="71">
        <f t="shared" si="79"/>
        <v>2568.34</v>
      </c>
      <c r="V692" s="71">
        <f t="shared" si="80"/>
        <v>1059.93</v>
      </c>
    </row>
    <row r="693" spans="1:22" x14ac:dyDescent="0.3">
      <c r="A693" s="60" t="s">
        <v>3652</v>
      </c>
      <c r="B693" s="190" t="s">
        <v>1262</v>
      </c>
      <c r="C693" s="191" t="s">
        <v>107</v>
      </c>
      <c r="D693" s="192">
        <v>221101</v>
      </c>
      <c r="E693" s="198" t="s">
        <v>953</v>
      </c>
      <c r="F693" s="194" t="s">
        <v>108</v>
      </c>
      <c r="G693" s="195">
        <v>118.96</v>
      </c>
      <c r="H693" s="196">
        <v>118.96</v>
      </c>
      <c r="I693" s="197">
        <v>68.959999999999994</v>
      </c>
      <c r="J693" s="196">
        <v>55.61</v>
      </c>
      <c r="K693" s="197">
        <v>18.32</v>
      </c>
      <c r="L693" s="196">
        <v>14.77</v>
      </c>
      <c r="M693" s="196">
        <f>TRUNC(((J693*G693)+(L693*G693)),2)</f>
        <v>8372.4</v>
      </c>
      <c r="N693" s="196">
        <f>TRUNC(((J693*H693)+(L693*H693)),2)</f>
        <v>8372.4</v>
      </c>
      <c r="O693" s="45"/>
      <c r="P693" s="71">
        <v>68.959999999999994</v>
      </c>
      <c r="Q693" s="71">
        <v>18.32</v>
      </c>
      <c r="R693" s="71">
        <v>10382.82</v>
      </c>
      <c r="S693" s="71">
        <v>10382.82</v>
      </c>
      <c r="T693" s="162">
        <f t="shared" si="78"/>
        <v>-2010.42</v>
      </c>
      <c r="U693" s="71">
        <f t="shared" si="79"/>
        <v>6615.36</v>
      </c>
      <c r="V693" s="71">
        <f t="shared" si="80"/>
        <v>1757.03</v>
      </c>
    </row>
    <row r="694" spans="1:22" x14ac:dyDescent="0.25">
      <c r="A694" s="60" t="s">
        <v>3653</v>
      </c>
      <c r="B694" s="190" t="s">
        <v>1263</v>
      </c>
      <c r="C694" s="191" t="s">
        <v>107</v>
      </c>
      <c r="D694" s="192">
        <v>221102</v>
      </c>
      <c r="E694" s="198" t="s">
        <v>1264</v>
      </c>
      <c r="F694" s="194" t="s">
        <v>143</v>
      </c>
      <c r="G694" s="195">
        <v>98.85</v>
      </c>
      <c r="H694" s="196">
        <v>98.85</v>
      </c>
      <c r="I694" s="197">
        <v>19.2</v>
      </c>
      <c r="J694" s="196">
        <v>15.48</v>
      </c>
      <c r="K694" s="197">
        <v>0</v>
      </c>
      <c r="L694" s="196">
        <v>0</v>
      </c>
      <c r="M694" s="196">
        <f>TRUNC(((J694*G694)+(L694*G694)),2)</f>
        <v>1530.19</v>
      </c>
      <c r="N694" s="196">
        <f>TRUNC(((J694*H694)+(L694*H694)),2)</f>
        <v>1530.19</v>
      </c>
      <c r="O694" s="37"/>
      <c r="P694" s="71">
        <v>19.2</v>
      </c>
      <c r="Q694" s="71">
        <v>0</v>
      </c>
      <c r="R694" s="71">
        <v>1897.92</v>
      </c>
      <c r="S694" s="71">
        <v>1897.92</v>
      </c>
      <c r="T694" s="162">
        <f t="shared" si="78"/>
        <v>-367.73</v>
      </c>
      <c r="U694" s="71">
        <f t="shared" si="79"/>
        <v>1530.19</v>
      </c>
      <c r="V694" s="71">
        <f t="shared" si="80"/>
        <v>0</v>
      </c>
    </row>
    <row r="695" spans="1:22" x14ac:dyDescent="0.25">
      <c r="A695" s="60" t="s">
        <v>3654</v>
      </c>
      <c r="B695" s="178" t="s">
        <v>1265</v>
      </c>
      <c r="C695" s="181"/>
      <c r="D695" s="181"/>
      <c r="E695" s="180" t="s">
        <v>56</v>
      </c>
      <c r="F695" s="181"/>
      <c r="G695" s="182"/>
      <c r="H695" s="182"/>
      <c r="I695" s="177"/>
      <c r="J695" s="182"/>
      <c r="K695" s="177"/>
      <c r="L695" s="182"/>
      <c r="M695" s="183">
        <f>SUM(M696:M697)</f>
        <v>7556.2999999999993</v>
      </c>
      <c r="N695" s="183">
        <f>SUM(N696:N697)</f>
        <v>7556.2999999999993</v>
      </c>
      <c r="O695" s="37"/>
      <c r="P695" s="67"/>
      <c r="Q695" s="67"/>
      <c r="R695" s="68">
        <v>9369.49</v>
      </c>
      <c r="S695" s="68">
        <v>9369.49</v>
      </c>
      <c r="T695" s="162">
        <f t="shared" si="78"/>
        <v>-1813.1900000000005</v>
      </c>
      <c r="U695" s="71">
        <f t="shared" si="79"/>
        <v>0</v>
      </c>
      <c r="V695" s="71">
        <f t="shared" si="80"/>
        <v>0</v>
      </c>
    </row>
    <row r="696" spans="1:22" x14ac:dyDescent="0.25">
      <c r="A696" s="60" t="s">
        <v>3655</v>
      </c>
      <c r="B696" s="190" t="s">
        <v>1266</v>
      </c>
      <c r="C696" s="191" t="s">
        <v>107</v>
      </c>
      <c r="D696" s="192">
        <v>240110</v>
      </c>
      <c r="E696" s="198" t="s">
        <v>1267</v>
      </c>
      <c r="F696" s="194" t="s">
        <v>102</v>
      </c>
      <c r="G696" s="195">
        <v>1</v>
      </c>
      <c r="H696" s="196">
        <v>1</v>
      </c>
      <c r="I696" s="197">
        <v>260.73</v>
      </c>
      <c r="J696" s="196">
        <v>210.27</v>
      </c>
      <c r="K696" s="197">
        <v>171.74</v>
      </c>
      <c r="L696" s="196">
        <v>138.5</v>
      </c>
      <c r="M696" s="196">
        <f>TRUNC(((J696*G696)+(L696*G696)),2)</f>
        <v>348.77</v>
      </c>
      <c r="N696" s="196">
        <f>TRUNC(((J696*H696)+(L696*H696)),2)</f>
        <v>348.77</v>
      </c>
      <c r="O696" s="37"/>
      <c r="P696" s="71">
        <v>260.73</v>
      </c>
      <c r="Q696" s="71">
        <v>171.74</v>
      </c>
      <c r="R696" s="71">
        <v>432.47</v>
      </c>
      <c r="S696" s="71">
        <v>432.47</v>
      </c>
      <c r="T696" s="162">
        <f t="shared" si="78"/>
        <v>-83.700000000000045</v>
      </c>
      <c r="U696" s="71">
        <f t="shared" si="79"/>
        <v>210.27</v>
      </c>
      <c r="V696" s="71">
        <f t="shared" si="80"/>
        <v>138.5</v>
      </c>
    </row>
    <row r="697" spans="1:22" x14ac:dyDescent="0.25">
      <c r="A697" s="60" t="s">
        <v>3656</v>
      </c>
      <c r="B697" s="190" t="s">
        <v>1268</v>
      </c>
      <c r="C697" s="191" t="s">
        <v>107</v>
      </c>
      <c r="D697" s="192">
        <v>240203</v>
      </c>
      <c r="E697" s="198" t="s">
        <v>1269</v>
      </c>
      <c r="F697" s="194" t="s">
        <v>108</v>
      </c>
      <c r="G697" s="195">
        <v>22.19</v>
      </c>
      <c r="H697" s="196">
        <v>22.19</v>
      </c>
      <c r="I697" s="197">
        <v>333.41</v>
      </c>
      <c r="J697" s="196">
        <v>268.89</v>
      </c>
      <c r="K697" s="197">
        <v>69.34</v>
      </c>
      <c r="L697" s="196">
        <v>55.92</v>
      </c>
      <c r="M697" s="196">
        <f>TRUNC(((J697*G697)+(L697*G697)),2)</f>
        <v>7207.53</v>
      </c>
      <c r="N697" s="196">
        <f>TRUNC(((J697*H697)+(L697*H697)),2)</f>
        <v>7207.53</v>
      </c>
      <c r="O697" s="37"/>
      <c r="P697" s="71">
        <v>333.41</v>
      </c>
      <c r="Q697" s="71">
        <v>69.34</v>
      </c>
      <c r="R697" s="71">
        <v>8937.02</v>
      </c>
      <c r="S697" s="71">
        <v>8937.02</v>
      </c>
      <c r="T697" s="162">
        <f t="shared" si="78"/>
        <v>-1729.4900000000007</v>
      </c>
      <c r="U697" s="71">
        <f t="shared" si="79"/>
        <v>5966.66</v>
      </c>
      <c r="V697" s="71">
        <f t="shared" si="80"/>
        <v>1240.8599999999999</v>
      </c>
    </row>
    <row r="698" spans="1:22" x14ac:dyDescent="0.25">
      <c r="A698" s="60" t="s">
        <v>3657</v>
      </c>
      <c r="B698" s="178" t="s">
        <v>1270</v>
      </c>
      <c r="C698" s="181"/>
      <c r="D698" s="181"/>
      <c r="E698" s="180" t="s">
        <v>60</v>
      </c>
      <c r="F698" s="181"/>
      <c r="G698" s="182"/>
      <c r="H698" s="182"/>
      <c r="I698" s="177"/>
      <c r="J698" s="182"/>
      <c r="K698" s="177"/>
      <c r="L698" s="182"/>
      <c r="M698" s="183">
        <f>SUM(M699:M708)</f>
        <v>11319.869999999999</v>
      </c>
      <c r="N698" s="183">
        <f>SUM(N699:N708)</f>
        <v>11319.869999999999</v>
      </c>
      <c r="O698" s="37"/>
      <c r="P698" s="67"/>
      <c r="Q698" s="67"/>
      <c r="R698" s="68">
        <v>14046.54</v>
      </c>
      <c r="S698" s="68">
        <v>14046.54</v>
      </c>
      <c r="T698" s="162">
        <f t="shared" si="78"/>
        <v>-2726.6700000000019</v>
      </c>
      <c r="U698" s="71">
        <f t="shared" si="79"/>
        <v>0</v>
      </c>
      <c r="V698" s="71">
        <f t="shared" si="80"/>
        <v>0</v>
      </c>
    </row>
    <row r="699" spans="1:22" x14ac:dyDescent="0.25">
      <c r="A699" s="60" t="s">
        <v>3658</v>
      </c>
      <c r="B699" s="190" t="s">
        <v>1271</v>
      </c>
      <c r="C699" s="191" t="s">
        <v>107</v>
      </c>
      <c r="D699" s="192">
        <v>260801</v>
      </c>
      <c r="E699" s="198" t="s">
        <v>1272</v>
      </c>
      <c r="F699" s="194" t="s">
        <v>108</v>
      </c>
      <c r="G699" s="195">
        <v>29.52</v>
      </c>
      <c r="H699" s="196">
        <v>29.52</v>
      </c>
      <c r="I699" s="197">
        <v>3.99</v>
      </c>
      <c r="J699" s="196">
        <v>3.21</v>
      </c>
      <c r="K699" s="197">
        <v>2.8</v>
      </c>
      <c r="L699" s="196">
        <v>2.25</v>
      </c>
      <c r="M699" s="196">
        <f t="shared" ref="M699:M708" si="81">TRUNC(((J699*G699)+(L699*G699)),2)</f>
        <v>161.16999999999999</v>
      </c>
      <c r="N699" s="196">
        <f t="shared" ref="N699:N708" si="82">TRUNC(((J699*H699)+(L699*H699)),2)</f>
        <v>161.16999999999999</v>
      </c>
      <c r="O699" s="37"/>
      <c r="P699" s="71">
        <v>3.99</v>
      </c>
      <c r="Q699" s="71">
        <v>2.8</v>
      </c>
      <c r="R699" s="71">
        <v>200.44</v>
      </c>
      <c r="S699" s="71">
        <v>200.44</v>
      </c>
      <c r="T699" s="162">
        <f t="shared" si="78"/>
        <v>-39.27000000000001</v>
      </c>
      <c r="U699" s="71">
        <f t="shared" si="79"/>
        <v>94.75</v>
      </c>
      <c r="V699" s="71">
        <f t="shared" si="80"/>
        <v>66.42</v>
      </c>
    </row>
    <row r="700" spans="1:22" x14ac:dyDescent="0.25">
      <c r="A700" s="60" t="s">
        <v>3659</v>
      </c>
      <c r="B700" s="190" t="s">
        <v>1273</v>
      </c>
      <c r="C700" s="191" t="s">
        <v>107</v>
      </c>
      <c r="D700" s="192">
        <v>261300</v>
      </c>
      <c r="E700" s="198" t="s">
        <v>1274</v>
      </c>
      <c r="F700" s="194" t="s">
        <v>108</v>
      </c>
      <c r="G700" s="195">
        <v>280.41000000000003</v>
      </c>
      <c r="H700" s="196">
        <v>280.41000000000003</v>
      </c>
      <c r="I700" s="197">
        <v>2.16</v>
      </c>
      <c r="J700" s="196">
        <v>1.74</v>
      </c>
      <c r="K700" s="197">
        <v>9.6999999999999993</v>
      </c>
      <c r="L700" s="196">
        <v>7.82</v>
      </c>
      <c r="M700" s="196">
        <f t="shared" si="81"/>
        <v>2680.71</v>
      </c>
      <c r="N700" s="196">
        <f t="shared" si="82"/>
        <v>2680.71</v>
      </c>
      <c r="O700" s="37"/>
      <c r="P700" s="71">
        <v>2.16</v>
      </c>
      <c r="Q700" s="71">
        <v>9.6999999999999993</v>
      </c>
      <c r="R700" s="71">
        <v>3325.66</v>
      </c>
      <c r="S700" s="71">
        <v>3325.66</v>
      </c>
      <c r="T700" s="162">
        <f t="shared" si="78"/>
        <v>-644.94999999999982</v>
      </c>
      <c r="U700" s="71">
        <f t="shared" si="79"/>
        <v>487.91</v>
      </c>
      <c r="V700" s="71">
        <f t="shared" si="80"/>
        <v>2192.8000000000002</v>
      </c>
    </row>
    <row r="701" spans="1:22" x14ac:dyDescent="0.25">
      <c r="A701" s="60" t="s">
        <v>3660</v>
      </c>
      <c r="B701" s="190" t="s">
        <v>1275</v>
      </c>
      <c r="C701" s="191" t="s">
        <v>107</v>
      </c>
      <c r="D701" s="192">
        <v>261302</v>
      </c>
      <c r="E701" s="198" t="s">
        <v>1276</v>
      </c>
      <c r="F701" s="194" t="s">
        <v>108</v>
      </c>
      <c r="G701" s="195">
        <v>280.41000000000003</v>
      </c>
      <c r="H701" s="196">
        <v>280.41000000000003</v>
      </c>
      <c r="I701" s="197">
        <v>4.95</v>
      </c>
      <c r="J701" s="196">
        <v>3.99</v>
      </c>
      <c r="K701" s="197">
        <v>6.68</v>
      </c>
      <c r="L701" s="196">
        <v>5.38</v>
      </c>
      <c r="M701" s="196">
        <f t="shared" si="81"/>
        <v>2627.44</v>
      </c>
      <c r="N701" s="196">
        <f t="shared" si="82"/>
        <v>2627.44</v>
      </c>
      <c r="O701" s="37"/>
      <c r="P701" s="71">
        <v>4.95</v>
      </c>
      <c r="Q701" s="71">
        <v>6.68</v>
      </c>
      <c r="R701" s="71">
        <v>3261.16</v>
      </c>
      <c r="S701" s="71">
        <v>3261.16</v>
      </c>
      <c r="T701" s="162">
        <f t="shared" si="78"/>
        <v>-633.7199999999998</v>
      </c>
      <c r="U701" s="71">
        <f t="shared" si="79"/>
        <v>1118.83</v>
      </c>
      <c r="V701" s="71">
        <f t="shared" si="80"/>
        <v>1508.6</v>
      </c>
    </row>
    <row r="702" spans="1:22" x14ac:dyDescent="0.25">
      <c r="A702" s="60" t="s">
        <v>3661</v>
      </c>
      <c r="B702" s="190" t="s">
        <v>1277</v>
      </c>
      <c r="C702" s="191" t="s">
        <v>107</v>
      </c>
      <c r="D702" s="192">
        <v>261303</v>
      </c>
      <c r="E702" s="198" t="s">
        <v>1278</v>
      </c>
      <c r="F702" s="194" t="s">
        <v>108</v>
      </c>
      <c r="G702" s="195">
        <v>112.68</v>
      </c>
      <c r="H702" s="196">
        <v>112.68</v>
      </c>
      <c r="I702" s="197">
        <v>6.48</v>
      </c>
      <c r="J702" s="196">
        <v>5.22</v>
      </c>
      <c r="K702" s="197">
        <v>7.93</v>
      </c>
      <c r="L702" s="196">
        <v>6.39</v>
      </c>
      <c r="M702" s="196">
        <f t="shared" si="81"/>
        <v>1308.21</v>
      </c>
      <c r="N702" s="196">
        <f t="shared" si="82"/>
        <v>1308.21</v>
      </c>
      <c r="O702" s="37"/>
      <c r="P702" s="71">
        <v>6.48</v>
      </c>
      <c r="Q702" s="71">
        <v>7.93</v>
      </c>
      <c r="R702" s="71">
        <v>1623.71</v>
      </c>
      <c r="S702" s="71">
        <v>1623.71</v>
      </c>
      <c r="T702" s="162">
        <f t="shared" si="78"/>
        <v>-315.5</v>
      </c>
      <c r="U702" s="71">
        <f t="shared" si="79"/>
        <v>588.17999999999995</v>
      </c>
      <c r="V702" s="71">
        <f t="shared" si="80"/>
        <v>720.02</v>
      </c>
    </row>
    <row r="703" spans="1:22" x14ac:dyDescent="0.25">
      <c r="A703" s="60" t="s">
        <v>3662</v>
      </c>
      <c r="B703" s="190" t="s">
        <v>1279</v>
      </c>
      <c r="C703" s="191" t="s">
        <v>107</v>
      </c>
      <c r="D703" s="192">
        <v>261304</v>
      </c>
      <c r="E703" s="198" t="s">
        <v>1280</v>
      </c>
      <c r="F703" s="194" t="s">
        <v>108</v>
      </c>
      <c r="G703" s="195">
        <v>28.35</v>
      </c>
      <c r="H703" s="196">
        <v>28.35</v>
      </c>
      <c r="I703" s="197">
        <v>5.08</v>
      </c>
      <c r="J703" s="196">
        <v>4.09</v>
      </c>
      <c r="K703" s="197">
        <v>11.58</v>
      </c>
      <c r="L703" s="196">
        <v>9.33</v>
      </c>
      <c r="M703" s="196">
        <f t="shared" si="81"/>
        <v>380.45</v>
      </c>
      <c r="N703" s="196">
        <f t="shared" si="82"/>
        <v>380.45</v>
      </c>
      <c r="O703" s="37"/>
      <c r="P703" s="71">
        <v>5.08</v>
      </c>
      <c r="Q703" s="71">
        <v>11.58</v>
      </c>
      <c r="R703" s="71">
        <v>472.31</v>
      </c>
      <c r="S703" s="71">
        <v>472.31</v>
      </c>
      <c r="T703" s="162">
        <f t="shared" si="78"/>
        <v>-91.860000000000014</v>
      </c>
      <c r="U703" s="71">
        <f t="shared" si="79"/>
        <v>115.95</v>
      </c>
      <c r="V703" s="71">
        <f t="shared" si="80"/>
        <v>264.5</v>
      </c>
    </row>
    <row r="704" spans="1:22" x14ac:dyDescent="0.25">
      <c r="A704" s="60" t="s">
        <v>3663</v>
      </c>
      <c r="B704" s="190" t="s">
        <v>1281</v>
      </c>
      <c r="C704" s="191" t="s">
        <v>107</v>
      </c>
      <c r="D704" s="192">
        <v>261550</v>
      </c>
      <c r="E704" s="198" t="s">
        <v>1282</v>
      </c>
      <c r="F704" s="194" t="s">
        <v>108</v>
      </c>
      <c r="G704" s="195">
        <v>28.35</v>
      </c>
      <c r="H704" s="196">
        <v>28.35</v>
      </c>
      <c r="I704" s="197">
        <v>7.64</v>
      </c>
      <c r="J704" s="196">
        <v>6.16</v>
      </c>
      <c r="K704" s="197">
        <v>8.9600000000000009</v>
      </c>
      <c r="L704" s="196">
        <v>7.22</v>
      </c>
      <c r="M704" s="196">
        <f t="shared" si="81"/>
        <v>379.32</v>
      </c>
      <c r="N704" s="196">
        <f t="shared" si="82"/>
        <v>379.32</v>
      </c>
      <c r="O704" s="37"/>
      <c r="P704" s="71">
        <v>7.64</v>
      </c>
      <c r="Q704" s="71">
        <v>8.9600000000000009</v>
      </c>
      <c r="R704" s="71">
        <v>470.61</v>
      </c>
      <c r="S704" s="71">
        <v>470.61</v>
      </c>
      <c r="T704" s="162">
        <f t="shared" si="78"/>
        <v>-91.29000000000002</v>
      </c>
      <c r="U704" s="71">
        <f t="shared" si="79"/>
        <v>174.63</v>
      </c>
      <c r="V704" s="71">
        <f t="shared" si="80"/>
        <v>204.68</v>
      </c>
    </row>
    <row r="705" spans="1:22" x14ac:dyDescent="0.25">
      <c r="A705" s="60" t="s">
        <v>3664</v>
      </c>
      <c r="B705" s="190" t="s">
        <v>1283</v>
      </c>
      <c r="C705" s="191" t="s">
        <v>107</v>
      </c>
      <c r="D705" s="192">
        <v>261602</v>
      </c>
      <c r="E705" s="198" t="s">
        <v>973</v>
      </c>
      <c r="F705" s="194" t="s">
        <v>108</v>
      </c>
      <c r="G705" s="195">
        <v>108.99</v>
      </c>
      <c r="H705" s="196">
        <v>108.99</v>
      </c>
      <c r="I705" s="197">
        <v>11.48</v>
      </c>
      <c r="J705" s="196">
        <v>9.25</v>
      </c>
      <c r="K705" s="197">
        <v>14.87</v>
      </c>
      <c r="L705" s="196">
        <v>11.99</v>
      </c>
      <c r="M705" s="196">
        <f t="shared" si="81"/>
        <v>2314.94</v>
      </c>
      <c r="N705" s="196">
        <f t="shared" si="82"/>
        <v>2314.94</v>
      </c>
      <c r="O705" s="37"/>
      <c r="P705" s="71">
        <v>11.48</v>
      </c>
      <c r="Q705" s="71">
        <v>14.87</v>
      </c>
      <c r="R705" s="71">
        <v>2871.88</v>
      </c>
      <c r="S705" s="71">
        <v>2871.88</v>
      </c>
      <c r="T705" s="162">
        <f t="shared" si="78"/>
        <v>-556.94000000000005</v>
      </c>
      <c r="U705" s="71">
        <f t="shared" si="79"/>
        <v>1008.15</v>
      </c>
      <c r="V705" s="71">
        <f t="shared" si="80"/>
        <v>1306.79</v>
      </c>
    </row>
    <row r="706" spans="1:22" x14ac:dyDescent="0.25">
      <c r="A706" s="60" t="s">
        <v>3665</v>
      </c>
      <c r="B706" s="190" t="s">
        <v>1284</v>
      </c>
      <c r="C706" s="191" t="s">
        <v>107</v>
      </c>
      <c r="D706" s="192">
        <v>261607</v>
      </c>
      <c r="E706" s="198" t="s">
        <v>1285</v>
      </c>
      <c r="F706" s="194" t="s">
        <v>108</v>
      </c>
      <c r="G706" s="195">
        <v>14.19</v>
      </c>
      <c r="H706" s="196">
        <v>14.19</v>
      </c>
      <c r="I706" s="197">
        <v>4.24</v>
      </c>
      <c r="J706" s="196">
        <v>3.41</v>
      </c>
      <c r="K706" s="197">
        <v>44.6</v>
      </c>
      <c r="L706" s="196">
        <v>35.96</v>
      </c>
      <c r="M706" s="196">
        <f t="shared" si="81"/>
        <v>558.66</v>
      </c>
      <c r="N706" s="196">
        <f t="shared" si="82"/>
        <v>558.66</v>
      </c>
      <c r="O706" s="37"/>
      <c r="P706" s="71">
        <v>4.24</v>
      </c>
      <c r="Q706" s="71">
        <v>44.6</v>
      </c>
      <c r="R706" s="71">
        <v>693.03</v>
      </c>
      <c r="S706" s="71">
        <v>693.03</v>
      </c>
      <c r="T706" s="162">
        <f t="shared" si="78"/>
        <v>-134.37</v>
      </c>
      <c r="U706" s="71">
        <f t="shared" si="79"/>
        <v>48.38</v>
      </c>
      <c r="V706" s="71">
        <f t="shared" si="80"/>
        <v>510.27</v>
      </c>
    </row>
    <row r="707" spans="1:22" x14ac:dyDescent="0.25">
      <c r="A707" s="60" t="s">
        <v>3666</v>
      </c>
      <c r="B707" s="190" t="s">
        <v>1286</v>
      </c>
      <c r="C707" s="191" t="s">
        <v>107</v>
      </c>
      <c r="D707" s="192">
        <v>261611</v>
      </c>
      <c r="E707" s="198" t="s">
        <v>1287</v>
      </c>
      <c r="F707" s="194" t="s">
        <v>108</v>
      </c>
      <c r="G707" s="195">
        <v>70.39</v>
      </c>
      <c r="H707" s="196">
        <v>70.39</v>
      </c>
      <c r="I707" s="197">
        <v>9.24</v>
      </c>
      <c r="J707" s="196">
        <v>7.45</v>
      </c>
      <c r="K707" s="197">
        <v>3.95</v>
      </c>
      <c r="L707" s="196">
        <v>3.18</v>
      </c>
      <c r="M707" s="196">
        <f t="shared" si="81"/>
        <v>748.24</v>
      </c>
      <c r="N707" s="196">
        <f t="shared" si="82"/>
        <v>748.24</v>
      </c>
      <c r="O707" s="37"/>
      <c r="P707" s="71">
        <v>9.24</v>
      </c>
      <c r="Q707" s="71">
        <v>3.95</v>
      </c>
      <c r="R707" s="71">
        <v>928.44</v>
      </c>
      <c r="S707" s="71">
        <v>928.44</v>
      </c>
      <c r="T707" s="162">
        <f t="shared" si="78"/>
        <v>-180.20000000000005</v>
      </c>
      <c r="U707" s="71">
        <f t="shared" si="79"/>
        <v>524.4</v>
      </c>
      <c r="V707" s="71">
        <f t="shared" si="80"/>
        <v>223.84</v>
      </c>
    </row>
    <row r="708" spans="1:22" x14ac:dyDescent="0.25">
      <c r="A708" s="60" t="s">
        <v>3667</v>
      </c>
      <c r="B708" s="190" t="s">
        <v>1288</v>
      </c>
      <c r="C708" s="191" t="s">
        <v>107</v>
      </c>
      <c r="D708" s="192">
        <v>261623</v>
      </c>
      <c r="E708" s="198" t="s">
        <v>1289</v>
      </c>
      <c r="F708" s="194" t="s">
        <v>108</v>
      </c>
      <c r="G708" s="195">
        <v>0.64</v>
      </c>
      <c r="H708" s="196">
        <v>0.64</v>
      </c>
      <c r="I708" s="197">
        <v>3.56</v>
      </c>
      <c r="J708" s="196">
        <v>2.87</v>
      </c>
      <c r="K708" s="197">
        <v>307.85000000000002</v>
      </c>
      <c r="L708" s="196">
        <v>248.28</v>
      </c>
      <c r="M708" s="196">
        <f t="shared" si="81"/>
        <v>160.72999999999999</v>
      </c>
      <c r="N708" s="196">
        <f t="shared" si="82"/>
        <v>160.72999999999999</v>
      </c>
      <c r="O708" s="37"/>
      <c r="P708" s="71">
        <v>3.56</v>
      </c>
      <c r="Q708" s="71">
        <v>307.85000000000002</v>
      </c>
      <c r="R708" s="71">
        <v>199.3</v>
      </c>
      <c r="S708" s="71">
        <v>199.3</v>
      </c>
      <c r="T708" s="162">
        <f t="shared" si="78"/>
        <v>-38.570000000000022</v>
      </c>
      <c r="U708" s="71">
        <f t="shared" si="79"/>
        <v>1.83</v>
      </c>
      <c r="V708" s="71">
        <f t="shared" si="80"/>
        <v>158.88999999999999</v>
      </c>
    </row>
    <row r="709" spans="1:22" x14ac:dyDescent="0.25">
      <c r="A709" s="60" t="s">
        <v>3668</v>
      </c>
      <c r="B709" s="178" t="s">
        <v>1290</v>
      </c>
      <c r="C709" s="181"/>
      <c r="D709" s="181"/>
      <c r="E709" s="180" t="s">
        <v>62</v>
      </c>
      <c r="F709" s="181"/>
      <c r="G709" s="182"/>
      <c r="H709" s="182"/>
      <c r="I709" s="177"/>
      <c r="J709" s="182"/>
      <c r="K709" s="177"/>
      <c r="L709" s="182"/>
      <c r="M709" s="183">
        <f>SUM(M710:M711)</f>
        <v>1973.47</v>
      </c>
      <c r="N709" s="183">
        <f>SUM(N710:N711)</f>
        <v>1973.47</v>
      </c>
      <c r="O709" s="37"/>
      <c r="P709" s="67"/>
      <c r="Q709" s="67"/>
      <c r="R709" s="68">
        <v>2447.08</v>
      </c>
      <c r="S709" s="68">
        <v>2447.08</v>
      </c>
      <c r="T709" s="162">
        <f t="shared" si="78"/>
        <v>-473.6099999999999</v>
      </c>
      <c r="U709" s="71">
        <f t="shared" si="79"/>
        <v>0</v>
      </c>
      <c r="V709" s="71">
        <f t="shared" si="80"/>
        <v>0</v>
      </c>
    </row>
    <row r="710" spans="1:22" ht="24" x14ac:dyDescent="0.3">
      <c r="A710" s="60" t="s">
        <v>3669</v>
      </c>
      <c r="B710" s="190" t="s">
        <v>1291</v>
      </c>
      <c r="C710" s="191" t="s">
        <v>107</v>
      </c>
      <c r="D710" s="192">
        <v>271303</v>
      </c>
      <c r="E710" s="193" t="s">
        <v>2937</v>
      </c>
      <c r="F710" s="194" t="s">
        <v>143</v>
      </c>
      <c r="G710" s="195">
        <v>6</v>
      </c>
      <c r="H710" s="196">
        <v>6</v>
      </c>
      <c r="I710" s="197">
        <v>196.49</v>
      </c>
      <c r="J710" s="196">
        <v>158.46</v>
      </c>
      <c r="K710" s="197">
        <v>110.56</v>
      </c>
      <c r="L710" s="196">
        <v>89.16</v>
      </c>
      <c r="M710" s="196">
        <f>TRUNC(((J710*G710)+(L710*G710)),2)</f>
        <v>1485.72</v>
      </c>
      <c r="N710" s="196">
        <f>TRUNC(((J710*H710)+(L710*H710)),2)</f>
        <v>1485.72</v>
      </c>
      <c r="O710" s="45"/>
      <c r="P710" s="71">
        <v>196.49</v>
      </c>
      <c r="Q710" s="71">
        <v>110.56</v>
      </c>
      <c r="R710" s="71">
        <v>1842.3</v>
      </c>
      <c r="S710" s="71">
        <v>1842.3</v>
      </c>
      <c r="T710" s="162">
        <f t="shared" si="78"/>
        <v>-356.57999999999993</v>
      </c>
      <c r="U710" s="71">
        <f t="shared" si="79"/>
        <v>950.76</v>
      </c>
      <c r="V710" s="71">
        <f t="shared" si="80"/>
        <v>534.96</v>
      </c>
    </row>
    <row r="711" spans="1:22" x14ac:dyDescent="0.25">
      <c r="A711" s="60" t="s">
        <v>3670</v>
      </c>
      <c r="B711" s="190" t="s">
        <v>1292</v>
      </c>
      <c r="C711" s="191" t="s">
        <v>107</v>
      </c>
      <c r="D711" s="192">
        <v>271608</v>
      </c>
      <c r="E711" s="198" t="s">
        <v>1293</v>
      </c>
      <c r="F711" s="194" t="s">
        <v>108</v>
      </c>
      <c r="G711" s="195">
        <v>1.2</v>
      </c>
      <c r="H711" s="196">
        <v>1.2</v>
      </c>
      <c r="I711" s="197">
        <v>452.58</v>
      </c>
      <c r="J711" s="196">
        <v>365</v>
      </c>
      <c r="K711" s="197">
        <v>51.41</v>
      </c>
      <c r="L711" s="196">
        <v>41.46</v>
      </c>
      <c r="M711" s="196">
        <f>TRUNC(((J711*G711)+(L711*G711)),2)</f>
        <v>487.75</v>
      </c>
      <c r="N711" s="196">
        <f>TRUNC(((J711*H711)+(L711*H711)),2)</f>
        <v>487.75</v>
      </c>
      <c r="O711" s="37"/>
      <c r="P711" s="71">
        <v>452.58</v>
      </c>
      <c r="Q711" s="71">
        <v>51.41</v>
      </c>
      <c r="R711" s="71">
        <v>604.78</v>
      </c>
      <c r="S711" s="71">
        <v>604.78</v>
      </c>
      <c r="T711" s="162">
        <f t="shared" si="78"/>
        <v>-117.02999999999997</v>
      </c>
      <c r="U711" s="71">
        <f t="shared" si="79"/>
        <v>438</v>
      </c>
      <c r="V711" s="71">
        <f t="shared" si="80"/>
        <v>49.75</v>
      </c>
    </row>
    <row r="712" spans="1:22" x14ac:dyDescent="0.25">
      <c r="A712" s="60" t="s">
        <v>3671</v>
      </c>
      <c r="B712" s="171">
        <v>3</v>
      </c>
      <c r="C712" s="210"/>
      <c r="D712" s="210"/>
      <c r="E712" s="173" t="s">
        <v>1294</v>
      </c>
      <c r="F712" s="174" t="s">
        <v>102</v>
      </c>
      <c r="G712" s="175">
        <v>1</v>
      </c>
      <c r="H712" s="176"/>
      <c r="I712" s="177"/>
      <c r="J712" s="176"/>
      <c r="K712" s="177"/>
      <c r="L712" s="176"/>
      <c r="M712" s="175">
        <f>M713+M715+M717+M720+M736+M768+M821+M849+M851+M853+M855+M859+M863+M865+M872+M875+M881+M886+M896</f>
        <v>283795.10000000003</v>
      </c>
      <c r="N712" s="175">
        <f>N713+N715+N717+N720+N736+N768+N821+N849+N851+N853+N855+N859+N863+N865+N872+N875+N881+N886+N896</f>
        <v>283795.10000000003</v>
      </c>
      <c r="O712" s="37"/>
      <c r="P712" s="66"/>
      <c r="Q712" s="66"/>
      <c r="R712" s="65">
        <v>352051.46</v>
      </c>
      <c r="S712" s="65">
        <v>352051.46</v>
      </c>
      <c r="T712" s="162">
        <f t="shared" si="78"/>
        <v>-68256.359999999986</v>
      </c>
      <c r="U712" s="71">
        <f t="shared" si="79"/>
        <v>0</v>
      </c>
      <c r="V712" s="71">
        <f t="shared" si="80"/>
        <v>0</v>
      </c>
    </row>
    <row r="713" spans="1:22" x14ac:dyDescent="0.25">
      <c r="A713" s="60" t="s">
        <v>3672</v>
      </c>
      <c r="B713" s="178" t="s">
        <v>1295</v>
      </c>
      <c r="C713" s="181"/>
      <c r="D713" s="181"/>
      <c r="E713" s="180" t="s">
        <v>20</v>
      </c>
      <c r="F713" s="181"/>
      <c r="G713" s="182"/>
      <c r="H713" s="182"/>
      <c r="I713" s="177"/>
      <c r="J713" s="182"/>
      <c r="K713" s="177"/>
      <c r="L713" s="182"/>
      <c r="M713" s="183">
        <f>M714</f>
        <v>864.77</v>
      </c>
      <c r="N713" s="183">
        <f>N714</f>
        <v>864.77</v>
      </c>
      <c r="O713" s="37"/>
      <c r="P713" s="67"/>
      <c r="Q713" s="67"/>
      <c r="R713" s="68">
        <v>1076.43</v>
      </c>
      <c r="S713" s="68">
        <v>1076.43</v>
      </c>
      <c r="T713" s="162">
        <f t="shared" si="78"/>
        <v>-211.66000000000008</v>
      </c>
      <c r="U713" s="71">
        <f t="shared" si="79"/>
        <v>0</v>
      </c>
      <c r="V713" s="71">
        <f t="shared" si="80"/>
        <v>0</v>
      </c>
    </row>
    <row r="714" spans="1:22" ht="24" x14ac:dyDescent="0.3">
      <c r="A714" s="60" t="s">
        <v>3673</v>
      </c>
      <c r="B714" s="190" t="s">
        <v>1296</v>
      </c>
      <c r="C714" s="191" t="s">
        <v>107</v>
      </c>
      <c r="D714" s="192">
        <v>20701</v>
      </c>
      <c r="E714" s="198" t="s">
        <v>1032</v>
      </c>
      <c r="F714" s="194" t="s">
        <v>108</v>
      </c>
      <c r="G714" s="195">
        <v>201.58</v>
      </c>
      <c r="H714" s="196">
        <v>201.58</v>
      </c>
      <c r="I714" s="197">
        <v>3.73</v>
      </c>
      <c r="J714" s="196">
        <v>3</v>
      </c>
      <c r="K714" s="197">
        <v>1.61</v>
      </c>
      <c r="L714" s="196">
        <v>1.29</v>
      </c>
      <c r="M714" s="196">
        <f>TRUNC(((J714*G714)+(L714*G714)),2)</f>
        <v>864.77</v>
      </c>
      <c r="N714" s="196">
        <f>TRUNC(((J714*H714)+(L714*H714)),2)</f>
        <v>864.77</v>
      </c>
      <c r="O714" s="45"/>
      <c r="P714" s="71">
        <v>3.73</v>
      </c>
      <c r="Q714" s="71">
        <v>1.61</v>
      </c>
      <c r="R714" s="71">
        <v>1076.43</v>
      </c>
      <c r="S714" s="71">
        <v>1076.43</v>
      </c>
      <c r="T714" s="162">
        <f t="shared" si="78"/>
        <v>-211.66000000000008</v>
      </c>
      <c r="U714" s="71">
        <f t="shared" si="79"/>
        <v>604.74</v>
      </c>
      <c r="V714" s="71">
        <f t="shared" si="80"/>
        <v>260.02999999999997</v>
      </c>
    </row>
    <row r="715" spans="1:22" x14ac:dyDescent="0.25">
      <c r="A715" s="60" t="s">
        <v>3674</v>
      </c>
      <c r="B715" s="178" t="s">
        <v>1297</v>
      </c>
      <c r="C715" s="181"/>
      <c r="D715" s="181"/>
      <c r="E715" s="180" t="s">
        <v>22</v>
      </c>
      <c r="F715" s="181"/>
      <c r="G715" s="182"/>
      <c r="H715" s="182"/>
      <c r="I715" s="177"/>
      <c r="J715" s="182"/>
      <c r="K715" s="177"/>
      <c r="L715" s="182"/>
      <c r="M715" s="183">
        <f>M716</f>
        <v>499.77</v>
      </c>
      <c r="N715" s="183">
        <f>N716</f>
        <v>499.77</v>
      </c>
      <c r="O715" s="37"/>
      <c r="P715" s="67"/>
      <c r="Q715" s="67"/>
      <c r="R715" s="68">
        <v>619.85</v>
      </c>
      <c r="S715" s="68">
        <v>619.85</v>
      </c>
      <c r="T715" s="162">
        <f t="shared" si="78"/>
        <v>-120.08000000000004</v>
      </c>
      <c r="U715" s="71">
        <f t="shared" si="79"/>
        <v>0</v>
      </c>
      <c r="V715" s="71">
        <f t="shared" si="80"/>
        <v>0</v>
      </c>
    </row>
    <row r="716" spans="1:22" x14ac:dyDescent="0.25">
      <c r="A716" s="60" t="s">
        <v>3675</v>
      </c>
      <c r="B716" s="190" t="s">
        <v>1298</v>
      </c>
      <c r="C716" s="191" t="s">
        <v>107</v>
      </c>
      <c r="D716" s="192">
        <v>30101</v>
      </c>
      <c r="E716" s="198" t="s">
        <v>155</v>
      </c>
      <c r="F716" s="194" t="s">
        <v>125</v>
      </c>
      <c r="G716" s="195">
        <v>14.11</v>
      </c>
      <c r="H716" s="196">
        <v>14.11</v>
      </c>
      <c r="I716" s="197">
        <v>34.33</v>
      </c>
      <c r="J716" s="196">
        <v>27.68</v>
      </c>
      <c r="K716" s="197">
        <v>9.6</v>
      </c>
      <c r="L716" s="196">
        <v>7.74</v>
      </c>
      <c r="M716" s="196">
        <f>TRUNC(((J716*G716)+(L716*G716)),2)</f>
        <v>499.77</v>
      </c>
      <c r="N716" s="196">
        <f>TRUNC(((J716*H716)+(L716*H716)),2)</f>
        <v>499.77</v>
      </c>
      <c r="O716" s="37"/>
      <c r="P716" s="71">
        <v>34.33</v>
      </c>
      <c r="Q716" s="71">
        <v>9.6</v>
      </c>
      <c r="R716" s="71">
        <v>619.85</v>
      </c>
      <c r="S716" s="71">
        <v>619.85</v>
      </c>
      <c r="T716" s="162">
        <f t="shared" si="78"/>
        <v>-120.08000000000004</v>
      </c>
      <c r="U716" s="71">
        <f t="shared" si="79"/>
        <v>390.56</v>
      </c>
      <c r="V716" s="71">
        <f t="shared" si="80"/>
        <v>109.21</v>
      </c>
    </row>
    <row r="717" spans="1:22" x14ac:dyDescent="0.25">
      <c r="A717" s="60" t="s">
        <v>3676</v>
      </c>
      <c r="B717" s="178" t="s">
        <v>1299</v>
      </c>
      <c r="C717" s="181"/>
      <c r="D717" s="181"/>
      <c r="E717" s="180" t="s">
        <v>24</v>
      </c>
      <c r="F717" s="181"/>
      <c r="G717" s="182"/>
      <c r="H717" s="182"/>
      <c r="I717" s="177"/>
      <c r="J717" s="182"/>
      <c r="K717" s="177"/>
      <c r="L717" s="182"/>
      <c r="M717" s="183">
        <f>SUM(M718:M719)</f>
        <v>509.99</v>
      </c>
      <c r="N717" s="183">
        <f>SUM(N718:N719)</f>
        <v>509.99</v>
      </c>
      <c r="O717" s="37"/>
      <c r="P717" s="67"/>
      <c r="Q717" s="67"/>
      <c r="R717" s="68">
        <v>636.98</v>
      </c>
      <c r="S717" s="68">
        <v>636.98</v>
      </c>
      <c r="T717" s="162">
        <f t="shared" ref="T717:T780" si="83">N717-S717</f>
        <v>-126.99000000000001</v>
      </c>
      <c r="U717" s="71">
        <f t="shared" si="79"/>
        <v>0</v>
      </c>
      <c r="V717" s="71">
        <f t="shared" si="80"/>
        <v>0</v>
      </c>
    </row>
    <row r="718" spans="1:22" ht="24" x14ac:dyDescent="0.3">
      <c r="A718" s="60" t="s">
        <v>3677</v>
      </c>
      <c r="B718" s="190" t="s">
        <v>1300</v>
      </c>
      <c r="C718" s="191" t="s">
        <v>107</v>
      </c>
      <c r="D718" s="192">
        <v>41140</v>
      </c>
      <c r="E718" s="193" t="s">
        <v>2943</v>
      </c>
      <c r="F718" s="194" t="s">
        <v>108</v>
      </c>
      <c r="G718" s="195">
        <v>201.58</v>
      </c>
      <c r="H718" s="196">
        <v>201.58</v>
      </c>
      <c r="I718" s="197">
        <v>0</v>
      </c>
      <c r="J718" s="196">
        <v>0</v>
      </c>
      <c r="K718" s="197">
        <v>2.72</v>
      </c>
      <c r="L718" s="196">
        <v>2.19</v>
      </c>
      <c r="M718" s="196">
        <f>TRUNC(((J718*G718)+(L718*G718)),2)</f>
        <v>441.46</v>
      </c>
      <c r="N718" s="196">
        <f>TRUNC(((J718*H718)+(L718*H718)),2)</f>
        <v>441.46</v>
      </c>
      <c r="O718" s="45"/>
      <c r="P718" s="71">
        <v>0</v>
      </c>
      <c r="Q718" s="71">
        <v>2.72</v>
      </c>
      <c r="R718" s="71">
        <v>548.29</v>
      </c>
      <c r="S718" s="71">
        <v>548.29</v>
      </c>
      <c r="T718" s="162">
        <f t="shared" si="83"/>
        <v>-106.82999999999998</v>
      </c>
      <c r="U718" s="71">
        <f t="shared" si="79"/>
        <v>0</v>
      </c>
      <c r="V718" s="71">
        <f t="shared" si="80"/>
        <v>441.46</v>
      </c>
    </row>
    <row r="719" spans="1:22" x14ac:dyDescent="0.25">
      <c r="A719" s="60" t="s">
        <v>3678</v>
      </c>
      <c r="B719" s="190" t="s">
        <v>1301</v>
      </c>
      <c r="C719" s="191" t="s">
        <v>107</v>
      </c>
      <c r="D719" s="192">
        <v>40905</v>
      </c>
      <c r="E719" s="198" t="s">
        <v>1038</v>
      </c>
      <c r="F719" s="194" t="s">
        <v>108</v>
      </c>
      <c r="G719" s="195">
        <v>201.58</v>
      </c>
      <c r="H719" s="196">
        <v>201.58</v>
      </c>
      <c r="I719" s="197">
        <v>0.11</v>
      </c>
      <c r="J719" s="196">
        <v>0.08</v>
      </c>
      <c r="K719" s="197">
        <v>0.33</v>
      </c>
      <c r="L719" s="196">
        <v>0.26</v>
      </c>
      <c r="M719" s="196">
        <f>TRUNC(((J719*G719)+(L719*G719)),2)</f>
        <v>68.53</v>
      </c>
      <c r="N719" s="196">
        <f>TRUNC(((J719*H719)+(L719*H719)),2)</f>
        <v>68.53</v>
      </c>
      <c r="O719" s="37"/>
      <c r="P719" s="71">
        <v>0.11</v>
      </c>
      <c r="Q719" s="71">
        <v>0.33</v>
      </c>
      <c r="R719" s="71">
        <v>88.69</v>
      </c>
      <c r="S719" s="71">
        <v>88.69</v>
      </c>
      <c r="T719" s="162">
        <f t="shared" si="83"/>
        <v>-20.159999999999997</v>
      </c>
      <c r="U719" s="71">
        <f t="shared" si="79"/>
        <v>16.12</v>
      </c>
      <c r="V719" s="71">
        <f t="shared" si="80"/>
        <v>52.41</v>
      </c>
    </row>
    <row r="720" spans="1:22" x14ac:dyDescent="0.25">
      <c r="A720" s="60" t="s">
        <v>3679</v>
      </c>
      <c r="B720" s="178" t="s">
        <v>1302</v>
      </c>
      <c r="C720" s="181"/>
      <c r="D720" s="181"/>
      <c r="E720" s="180" t="s">
        <v>26</v>
      </c>
      <c r="F720" s="181"/>
      <c r="G720" s="182"/>
      <c r="H720" s="182"/>
      <c r="I720" s="177"/>
      <c r="J720" s="182"/>
      <c r="K720" s="177"/>
      <c r="L720" s="182"/>
      <c r="M720" s="183">
        <f>M721+M725+M734</f>
        <v>13973.19</v>
      </c>
      <c r="N720" s="183">
        <f>N721+N725+N734</f>
        <v>13973.19</v>
      </c>
      <c r="O720" s="37"/>
      <c r="P720" s="67"/>
      <c r="Q720" s="67"/>
      <c r="R720" s="68">
        <v>17330.89</v>
      </c>
      <c r="S720" s="68">
        <v>17330.89</v>
      </c>
      <c r="T720" s="162">
        <f t="shared" si="83"/>
        <v>-3357.6999999999989</v>
      </c>
      <c r="U720" s="71">
        <f t="shared" ref="U720:U783" si="84">TRUNC(J720*H720,2)</f>
        <v>0</v>
      </c>
      <c r="V720" s="71">
        <f t="shared" ref="V720:V783" si="85">TRUNC(L720*H720,2)</f>
        <v>0</v>
      </c>
    </row>
    <row r="721" spans="1:22" x14ac:dyDescent="0.25">
      <c r="A721" s="60" t="s">
        <v>3680</v>
      </c>
      <c r="B721" s="184" t="s">
        <v>1303</v>
      </c>
      <c r="C721" s="187"/>
      <c r="D721" s="187"/>
      <c r="E721" s="186" t="s">
        <v>194</v>
      </c>
      <c r="F721" s="187"/>
      <c r="G721" s="188"/>
      <c r="H721" s="188"/>
      <c r="I721" s="177"/>
      <c r="J721" s="188"/>
      <c r="K721" s="177"/>
      <c r="L721" s="188"/>
      <c r="M721" s="189">
        <f>SUM(M722:M724)</f>
        <v>8466</v>
      </c>
      <c r="N721" s="189">
        <f>SUM(N722:N724)</f>
        <v>8466</v>
      </c>
      <c r="O721" s="37"/>
      <c r="P721" s="69"/>
      <c r="Q721" s="69"/>
      <c r="R721" s="70">
        <v>10501.08</v>
      </c>
      <c r="S721" s="70">
        <v>10501.08</v>
      </c>
      <c r="T721" s="162">
        <f t="shared" si="83"/>
        <v>-2035.08</v>
      </c>
      <c r="U721" s="71">
        <f t="shared" si="84"/>
        <v>0</v>
      </c>
      <c r="V721" s="71">
        <f t="shared" si="85"/>
        <v>0</v>
      </c>
    </row>
    <row r="722" spans="1:22" x14ac:dyDescent="0.25">
      <c r="A722" s="60" t="s">
        <v>3681</v>
      </c>
      <c r="B722" s="190" t="s">
        <v>1304</v>
      </c>
      <c r="C722" s="191" t="s">
        <v>107</v>
      </c>
      <c r="D722" s="192">
        <v>50302</v>
      </c>
      <c r="E722" s="198" t="s">
        <v>198</v>
      </c>
      <c r="F722" s="194" t="s">
        <v>143</v>
      </c>
      <c r="G722" s="195">
        <v>94</v>
      </c>
      <c r="H722" s="196">
        <v>94</v>
      </c>
      <c r="I722" s="197">
        <v>31.84</v>
      </c>
      <c r="J722" s="196">
        <v>25.67</v>
      </c>
      <c r="K722" s="197">
        <v>37.479999999999997</v>
      </c>
      <c r="L722" s="196">
        <v>30.22</v>
      </c>
      <c r="M722" s="196">
        <f>TRUNC(((J722*G722)+(L722*G722)),2)</f>
        <v>5253.66</v>
      </c>
      <c r="N722" s="196">
        <f>TRUNC(((J722*H722)+(L722*H722)),2)</f>
        <v>5253.66</v>
      </c>
      <c r="O722" s="37"/>
      <c r="P722" s="71">
        <v>31.84</v>
      </c>
      <c r="Q722" s="71">
        <v>37.479999999999997</v>
      </c>
      <c r="R722" s="71">
        <v>6516.08</v>
      </c>
      <c r="S722" s="71">
        <v>6516.08</v>
      </c>
      <c r="T722" s="162">
        <f t="shared" si="83"/>
        <v>-1262.42</v>
      </c>
      <c r="U722" s="71">
        <f t="shared" si="84"/>
        <v>2412.98</v>
      </c>
      <c r="V722" s="71">
        <f t="shared" si="85"/>
        <v>2840.68</v>
      </c>
    </row>
    <row r="723" spans="1:22" x14ac:dyDescent="0.25">
      <c r="A723" s="60" t="s">
        <v>3682</v>
      </c>
      <c r="B723" s="190" t="s">
        <v>1305</v>
      </c>
      <c r="C723" s="191" t="s">
        <v>107</v>
      </c>
      <c r="D723" s="192">
        <v>52005</v>
      </c>
      <c r="E723" s="198" t="s">
        <v>200</v>
      </c>
      <c r="F723" s="194" t="s">
        <v>201</v>
      </c>
      <c r="G723" s="195">
        <v>250.6</v>
      </c>
      <c r="H723" s="196">
        <v>250.6</v>
      </c>
      <c r="I723" s="197">
        <v>8.99</v>
      </c>
      <c r="J723" s="196">
        <v>7.25</v>
      </c>
      <c r="K723" s="197">
        <v>2.98</v>
      </c>
      <c r="L723" s="196">
        <v>2.4</v>
      </c>
      <c r="M723" s="196">
        <f>TRUNC(((J723*G723)+(L723*G723)),2)</f>
        <v>2418.29</v>
      </c>
      <c r="N723" s="196">
        <f>TRUNC(((J723*H723)+(L723*H723)),2)</f>
        <v>2418.29</v>
      </c>
      <c r="O723" s="37"/>
      <c r="P723" s="71">
        <v>8.99</v>
      </c>
      <c r="Q723" s="71">
        <v>2.98</v>
      </c>
      <c r="R723" s="71">
        <v>2999.68</v>
      </c>
      <c r="S723" s="71">
        <v>2999.68</v>
      </c>
      <c r="T723" s="162">
        <f t="shared" si="83"/>
        <v>-581.38999999999987</v>
      </c>
      <c r="U723" s="71">
        <f t="shared" si="84"/>
        <v>1816.85</v>
      </c>
      <c r="V723" s="71">
        <f t="shared" si="85"/>
        <v>601.44000000000005</v>
      </c>
    </row>
    <row r="724" spans="1:22" x14ac:dyDescent="0.25">
      <c r="A724" s="60" t="s">
        <v>3683</v>
      </c>
      <c r="B724" s="190" t="s">
        <v>1306</v>
      </c>
      <c r="C724" s="191" t="s">
        <v>107</v>
      </c>
      <c r="D724" s="192">
        <v>52014</v>
      </c>
      <c r="E724" s="198" t="s">
        <v>203</v>
      </c>
      <c r="F724" s="194" t="s">
        <v>201</v>
      </c>
      <c r="G724" s="195">
        <v>64.400000000000006</v>
      </c>
      <c r="H724" s="196">
        <v>64.400000000000006</v>
      </c>
      <c r="I724" s="197">
        <v>12.69</v>
      </c>
      <c r="J724" s="196">
        <v>10.23</v>
      </c>
      <c r="K724" s="197">
        <v>2.61</v>
      </c>
      <c r="L724" s="196">
        <v>2.1</v>
      </c>
      <c r="M724" s="196">
        <f>TRUNC(((J724*G724)+(L724*G724)),2)</f>
        <v>794.05</v>
      </c>
      <c r="N724" s="196">
        <f>TRUNC(((J724*H724)+(L724*H724)),2)</f>
        <v>794.05</v>
      </c>
      <c r="O724" s="37"/>
      <c r="P724" s="71">
        <v>12.69</v>
      </c>
      <c r="Q724" s="71">
        <v>2.61</v>
      </c>
      <c r="R724" s="71">
        <v>985.32</v>
      </c>
      <c r="S724" s="71">
        <v>985.32</v>
      </c>
      <c r="T724" s="162">
        <f t="shared" si="83"/>
        <v>-191.2700000000001</v>
      </c>
      <c r="U724" s="71">
        <f t="shared" si="84"/>
        <v>658.81</v>
      </c>
      <c r="V724" s="71">
        <f t="shared" si="85"/>
        <v>135.24</v>
      </c>
    </row>
    <row r="725" spans="1:22" x14ac:dyDescent="0.25">
      <c r="A725" s="60" t="s">
        <v>3684</v>
      </c>
      <c r="B725" s="184" t="s">
        <v>1307</v>
      </c>
      <c r="C725" s="187"/>
      <c r="D725" s="187"/>
      <c r="E725" s="186" t="s">
        <v>210</v>
      </c>
      <c r="F725" s="187"/>
      <c r="G725" s="188"/>
      <c r="H725" s="188"/>
      <c r="I725" s="177"/>
      <c r="J725" s="188"/>
      <c r="K725" s="177"/>
      <c r="L725" s="188"/>
      <c r="M725" s="189">
        <f>SUM(M726:M733)</f>
        <v>5434.65</v>
      </c>
      <c r="N725" s="189">
        <f>SUM(N726:N733)</f>
        <v>5434.65</v>
      </c>
      <c r="O725" s="37"/>
      <c r="P725" s="94"/>
      <c r="Q725" s="94"/>
      <c r="R725" s="95">
        <v>6739.81</v>
      </c>
      <c r="S725" s="95">
        <v>6739.81</v>
      </c>
      <c r="T725" s="162">
        <f t="shared" si="83"/>
        <v>-1305.1600000000008</v>
      </c>
      <c r="U725" s="71">
        <f t="shared" si="84"/>
        <v>0</v>
      </c>
      <c r="V725" s="71">
        <f t="shared" si="85"/>
        <v>0</v>
      </c>
    </row>
    <row r="726" spans="1:22" x14ac:dyDescent="0.25">
      <c r="A726" s="60" t="s">
        <v>3685</v>
      </c>
      <c r="B726" s="190" t="s">
        <v>1308</v>
      </c>
      <c r="C726" s="191" t="s">
        <v>107</v>
      </c>
      <c r="D726" s="192">
        <v>50901</v>
      </c>
      <c r="E726" s="198" t="s">
        <v>213</v>
      </c>
      <c r="F726" s="194" t="s">
        <v>125</v>
      </c>
      <c r="G726" s="195">
        <v>7.25</v>
      </c>
      <c r="H726" s="196">
        <v>7.25</v>
      </c>
      <c r="I726" s="197">
        <v>0</v>
      </c>
      <c r="J726" s="196">
        <v>0</v>
      </c>
      <c r="K726" s="197">
        <v>43.34</v>
      </c>
      <c r="L726" s="196">
        <v>34.950000000000003</v>
      </c>
      <c r="M726" s="196">
        <f t="shared" ref="M726:M733" si="86">TRUNC(((J726*G726)+(L726*G726)),2)</f>
        <v>253.38</v>
      </c>
      <c r="N726" s="196">
        <f t="shared" ref="N726:N733" si="87">TRUNC(((J726*H726)+(L726*H726)),2)</f>
        <v>253.38</v>
      </c>
      <c r="O726" s="37"/>
      <c r="P726" s="75">
        <v>0</v>
      </c>
      <c r="Q726" s="76">
        <v>43.34</v>
      </c>
      <c r="R726" s="74">
        <v>314.20999999999998</v>
      </c>
      <c r="S726" s="75">
        <v>314.20999999999998</v>
      </c>
      <c r="T726" s="162">
        <f t="shared" si="83"/>
        <v>-60.829999999999984</v>
      </c>
      <c r="U726" s="71">
        <f t="shared" si="84"/>
        <v>0</v>
      </c>
      <c r="V726" s="71">
        <f t="shared" si="85"/>
        <v>253.38</v>
      </c>
    </row>
    <row r="727" spans="1:22" x14ac:dyDescent="0.25">
      <c r="A727" s="60" t="s">
        <v>3686</v>
      </c>
      <c r="B727" s="190" t="s">
        <v>1309</v>
      </c>
      <c r="C727" s="191" t="s">
        <v>107</v>
      </c>
      <c r="D727" s="192">
        <v>50902</v>
      </c>
      <c r="E727" s="198" t="s">
        <v>215</v>
      </c>
      <c r="F727" s="194" t="s">
        <v>108</v>
      </c>
      <c r="G727" s="195">
        <v>11.2</v>
      </c>
      <c r="H727" s="196">
        <v>11.2</v>
      </c>
      <c r="I727" s="197">
        <v>0</v>
      </c>
      <c r="J727" s="196">
        <v>0</v>
      </c>
      <c r="K727" s="197">
        <v>5.34</v>
      </c>
      <c r="L727" s="196">
        <v>4.3</v>
      </c>
      <c r="M727" s="196">
        <f t="shared" si="86"/>
        <v>48.16</v>
      </c>
      <c r="N727" s="196">
        <f t="shared" si="87"/>
        <v>48.16</v>
      </c>
      <c r="O727" s="37"/>
      <c r="P727" s="81">
        <v>0</v>
      </c>
      <c r="Q727" s="81">
        <v>5.34</v>
      </c>
      <c r="R727" s="81">
        <v>59.8</v>
      </c>
      <c r="S727" s="81">
        <v>59.8</v>
      </c>
      <c r="T727" s="162">
        <f t="shared" si="83"/>
        <v>-11.64</v>
      </c>
      <c r="U727" s="71">
        <f t="shared" si="84"/>
        <v>0</v>
      </c>
      <c r="V727" s="71">
        <f t="shared" si="85"/>
        <v>48.16</v>
      </c>
    </row>
    <row r="728" spans="1:22" x14ac:dyDescent="0.25">
      <c r="A728" s="60" t="s">
        <v>3687</v>
      </c>
      <c r="B728" s="190" t="s">
        <v>1310</v>
      </c>
      <c r="C728" s="191" t="s">
        <v>107</v>
      </c>
      <c r="D728" s="192">
        <v>60470</v>
      </c>
      <c r="E728" s="198" t="s">
        <v>217</v>
      </c>
      <c r="F728" s="194" t="s">
        <v>125</v>
      </c>
      <c r="G728" s="195">
        <v>0.56000000000000005</v>
      </c>
      <c r="H728" s="196">
        <v>0.56000000000000005</v>
      </c>
      <c r="I728" s="197">
        <v>181.54</v>
      </c>
      <c r="J728" s="196">
        <v>146.41</v>
      </c>
      <c r="K728" s="197">
        <v>26.68</v>
      </c>
      <c r="L728" s="196">
        <v>21.51</v>
      </c>
      <c r="M728" s="196">
        <f t="shared" si="86"/>
        <v>94.03</v>
      </c>
      <c r="N728" s="196">
        <f t="shared" si="87"/>
        <v>94.03</v>
      </c>
      <c r="O728" s="37"/>
      <c r="P728" s="75">
        <v>181.54</v>
      </c>
      <c r="Q728" s="76">
        <v>26.68</v>
      </c>
      <c r="R728" s="74">
        <v>116.6</v>
      </c>
      <c r="S728" s="75">
        <v>116.6</v>
      </c>
      <c r="T728" s="162">
        <f t="shared" si="83"/>
        <v>-22.569999999999993</v>
      </c>
      <c r="U728" s="71">
        <f t="shared" si="84"/>
        <v>81.98</v>
      </c>
      <c r="V728" s="71">
        <f t="shared" si="85"/>
        <v>12.04</v>
      </c>
    </row>
    <row r="729" spans="1:22" x14ac:dyDescent="0.25">
      <c r="A729" s="60" t="s">
        <v>3688</v>
      </c>
      <c r="B729" s="190" t="s">
        <v>1311</v>
      </c>
      <c r="C729" s="191" t="s">
        <v>107</v>
      </c>
      <c r="D729" s="192">
        <v>51036</v>
      </c>
      <c r="E729" s="198" t="s">
        <v>219</v>
      </c>
      <c r="F729" s="194" t="s">
        <v>125</v>
      </c>
      <c r="G729" s="195">
        <v>6.7</v>
      </c>
      <c r="H729" s="196">
        <v>6.7</v>
      </c>
      <c r="I729" s="197">
        <v>588.54</v>
      </c>
      <c r="J729" s="196">
        <v>474.65</v>
      </c>
      <c r="K729" s="197">
        <v>0</v>
      </c>
      <c r="L729" s="196">
        <v>0</v>
      </c>
      <c r="M729" s="196">
        <f t="shared" si="86"/>
        <v>3180.15</v>
      </c>
      <c r="N729" s="196">
        <f t="shared" si="87"/>
        <v>3180.15</v>
      </c>
      <c r="O729" s="37"/>
      <c r="P729" s="81">
        <v>588.54</v>
      </c>
      <c r="Q729" s="81">
        <v>0</v>
      </c>
      <c r="R729" s="81">
        <v>3943.21</v>
      </c>
      <c r="S729" s="81">
        <v>3943.21</v>
      </c>
      <c r="T729" s="162">
        <f t="shared" si="83"/>
        <v>-763.06</v>
      </c>
      <c r="U729" s="71">
        <f t="shared" si="84"/>
        <v>3180.15</v>
      </c>
      <c r="V729" s="71">
        <f t="shared" si="85"/>
        <v>0</v>
      </c>
    </row>
    <row r="730" spans="1:22" x14ac:dyDescent="0.3">
      <c r="A730" s="60" t="s">
        <v>3689</v>
      </c>
      <c r="B730" s="190" t="s">
        <v>1312</v>
      </c>
      <c r="C730" s="191" t="s">
        <v>107</v>
      </c>
      <c r="D730" s="192">
        <v>51060</v>
      </c>
      <c r="E730" s="198" t="s">
        <v>228</v>
      </c>
      <c r="F730" s="194" t="s">
        <v>125</v>
      </c>
      <c r="G730" s="195">
        <v>6.7</v>
      </c>
      <c r="H730" s="196">
        <v>6.7</v>
      </c>
      <c r="I730" s="197">
        <v>0.12</v>
      </c>
      <c r="J730" s="196">
        <v>0.09</v>
      </c>
      <c r="K730" s="197">
        <v>40.18</v>
      </c>
      <c r="L730" s="196">
        <v>32.4</v>
      </c>
      <c r="M730" s="196">
        <f t="shared" si="86"/>
        <v>217.68</v>
      </c>
      <c r="N730" s="196">
        <f t="shared" si="87"/>
        <v>217.68</v>
      </c>
      <c r="O730" s="45"/>
      <c r="P730" s="71">
        <v>0.12</v>
      </c>
      <c r="Q730" s="71">
        <v>40.18</v>
      </c>
      <c r="R730" s="71">
        <v>270.01</v>
      </c>
      <c r="S730" s="71">
        <v>270.01</v>
      </c>
      <c r="T730" s="162">
        <f t="shared" si="83"/>
        <v>-52.329999999999984</v>
      </c>
      <c r="U730" s="71">
        <f t="shared" si="84"/>
        <v>0.6</v>
      </c>
      <c r="V730" s="71">
        <f t="shared" si="85"/>
        <v>217.08</v>
      </c>
    </row>
    <row r="731" spans="1:22" x14ac:dyDescent="0.25">
      <c r="A731" s="60" t="s">
        <v>3690</v>
      </c>
      <c r="B731" s="190" t="s">
        <v>1313</v>
      </c>
      <c r="C731" s="191" t="s">
        <v>107</v>
      </c>
      <c r="D731" s="192">
        <v>52014</v>
      </c>
      <c r="E731" s="198" t="s">
        <v>203</v>
      </c>
      <c r="F731" s="194" t="s">
        <v>201</v>
      </c>
      <c r="G731" s="195">
        <v>21</v>
      </c>
      <c r="H731" s="196">
        <v>21</v>
      </c>
      <c r="I731" s="197">
        <v>12.69</v>
      </c>
      <c r="J731" s="196">
        <v>10.23</v>
      </c>
      <c r="K731" s="197">
        <v>2.61</v>
      </c>
      <c r="L731" s="196">
        <v>2.1</v>
      </c>
      <c r="M731" s="196">
        <f t="shared" si="86"/>
        <v>258.93</v>
      </c>
      <c r="N731" s="196">
        <f t="shared" si="87"/>
        <v>258.93</v>
      </c>
      <c r="O731" s="37"/>
      <c r="P731" s="71">
        <v>12.69</v>
      </c>
      <c r="Q731" s="71">
        <v>2.61</v>
      </c>
      <c r="R731" s="71">
        <v>321.3</v>
      </c>
      <c r="S731" s="71">
        <v>321.3</v>
      </c>
      <c r="T731" s="162">
        <f t="shared" si="83"/>
        <v>-62.370000000000005</v>
      </c>
      <c r="U731" s="71">
        <f t="shared" si="84"/>
        <v>214.83</v>
      </c>
      <c r="V731" s="71">
        <f t="shared" si="85"/>
        <v>44.1</v>
      </c>
    </row>
    <row r="732" spans="1:22" x14ac:dyDescent="0.25">
      <c r="A732" s="60" t="s">
        <v>3691</v>
      </c>
      <c r="B732" s="190" t="s">
        <v>1314</v>
      </c>
      <c r="C732" s="191" t="s">
        <v>107</v>
      </c>
      <c r="D732" s="192">
        <v>52003</v>
      </c>
      <c r="E732" s="198" t="s">
        <v>1315</v>
      </c>
      <c r="F732" s="194" t="s">
        <v>201</v>
      </c>
      <c r="G732" s="195">
        <v>54</v>
      </c>
      <c r="H732" s="196">
        <v>54</v>
      </c>
      <c r="I732" s="197">
        <v>9.7100000000000009</v>
      </c>
      <c r="J732" s="196">
        <v>7.83</v>
      </c>
      <c r="K732" s="197">
        <v>2.98</v>
      </c>
      <c r="L732" s="196">
        <v>2.4</v>
      </c>
      <c r="M732" s="196">
        <f t="shared" si="86"/>
        <v>552.41999999999996</v>
      </c>
      <c r="N732" s="196">
        <f t="shared" si="87"/>
        <v>552.41999999999996</v>
      </c>
      <c r="O732" s="37"/>
      <c r="P732" s="71">
        <v>9.7100000000000009</v>
      </c>
      <c r="Q732" s="71">
        <v>2.98</v>
      </c>
      <c r="R732" s="71">
        <v>685.26</v>
      </c>
      <c r="S732" s="71">
        <v>685.26</v>
      </c>
      <c r="T732" s="162">
        <f t="shared" si="83"/>
        <v>-132.84000000000003</v>
      </c>
      <c r="U732" s="71">
        <f t="shared" si="84"/>
        <v>422.82</v>
      </c>
      <c r="V732" s="71">
        <f t="shared" si="85"/>
        <v>129.6</v>
      </c>
    </row>
    <row r="733" spans="1:22" x14ac:dyDescent="0.25">
      <c r="A733" s="60" t="s">
        <v>3692</v>
      </c>
      <c r="B733" s="190" t="s">
        <v>1316</v>
      </c>
      <c r="C733" s="191" t="s">
        <v>107</v>
      </c>
      <c r="D733" s="192">
        <v>52005</v>
      </c>
      <c r="E733" s="198" t="s">
        <v>200</v>
      </c>
      <c r="F733" s="194" t="s">
        <v>201</v>
      </c>
      <c r="G733" s="195">
        <v>86</v>
      </c>
      <c r="H733" s="196">
        <v>86</v>
      </c>
      <c r="I733" s="197">
        <v>8.99</v>
      </c>
      <c r="J733" s="196">
        <v>7.25</v>
      </c>
      <c r="K733" s="197">
        <v>2.98</v>
      </c>
      <c r="L733" s="196">
        <v>2.4</v>
      </c>
      <c r="M733" s="196">
        <f t="shared" si="86"/>
        <v>829.9</v>
      </c>
      <c r="N733" s="196">
        <f t="shared" si="87"/>
        <v>829.9</v>
      </c>
      <c r="O733" s="37"/>
      <c r="P733" s="71">
        <v>8.99</v>
      </c>
      <c r="Q733" s="71">
        <v>2.98</v>
      </c>
      <c r="R733" s="71">
        <v>1029.42</v>
      </c>
      <c r="S733" s="71">
        <v>1029.42</v>
      </c>
      <c r="T733" s="162">
        <f t="shared" si="83"/>
        <v>-199.5200000000001</v>
      </c>
      <c r="U733" s="71">
        <f t="shared" si="84"/>
        <v>623.5</v>
      </c>
      <c r="V733" s="71">
        <f t="shared" si="85"/>
        <v>206.4</v>
      </c>
    </row>
    <row r="734" spans="1:22" x14ac:dyDescent="0.25">
      <c r="A734" s="60" t="s">
        <v>3693</v>
      </c>
      <c r="B734" s="184" t="s">
        <v>1317</v>
      </c>
      <c r="C734" s="187"/>
      <c r="D734" s="187"/>
      <c r="E734" s="186" t="s">
        <v>233</v>
      </c>
      <c r="F734" s="187"/>
      <c r="G734" s="188"/>
      <c r="H734" s="188"/>
      <c r="I734" s="177"/>
      <c r="J734" s="188"/>
      <c r="K734" s="177"/>
      <c r="L734" s="188"/>
      <c r="M734" s="189">
        <f>M735</f>
        <v>72.540000000000006</v>
      </c>
      <c r="N734" s="189">
        <f>N735</f>
        <v>72.540000000000006</v>
      </c>
      <c r="O734" s="37"/>
      <c r="P734" s="69"/>
      <c r="Q734" s="69"/>
      <c r="R734" s="70">
        <v>90</v>
      </c>
      <c r="S734" s="70">
        <v>90</v>
      </c>
      <c r="T734" s="162">
        <f t="shared" si="83"/>
        <v>-17.459999999999994</v>
      </c>
      <c r="U734" s="71">
        <f t="shared" si="84"/>
        <v>0</v>
      </c>
      <c r="V734" s="71">
        <f t="shared" si="85"/>
        <v>0</v>
      </c>
    </row>
    <row r="735" spans="1:22" x14ac:dyDescent="0.25">
      <c r="A735" s="60" t="s">
        <v>3694</v>
      </c>
      <c r="B735" s="190" t="s">
        <v>1318</v>
      </c>
      <c r="C735" s="191" t="s">
        <v>107</v>
      </c>
      <c r="D735" s="192">
        <v>50251</v>
      </c>
      <c r="E735" s="198" t="s">
        <v>235</v>
      </c>
      <c r="F735" s="194" t="s">
        <v>102</v>
      </c>
      <c r="G735" s="195">
        <v>6</v>
      </c>
      <c r="H735" s="196">
        <v>6</v>
      </c>
      <c r="I735" s="197">
        <v>15</v>
      </c>
      <c r="J735" s="196">
        <v>12.09</v>
      </c>
      <c r="K735" s="197">
        <v>0</v>
      </c>
      <c r="L735" s="196">
        <v>0</v>
      </c>
      <c r="M735" s="196">
        <f>TRUNC(((J735*G735)+(L735*G735)),2)</f>
        <v>72.540000000000006</v>
      </c>
      <c r="N735" s="196">
        <f>TRUNC(((J735*H735)+(L735*H735)),2)</f>
        <v>72.540000000000006</v>
      </c>
      <c r="O735" s="37"/>
      <c r="P735" s="71">
        <v>15</v>
      </c>
      <c r="Q735" s="71">
        <v>0</v>
      </c>
      <c r="R735" s="71">
        <v>90</v>
      </c>
      <c r="S735" s="71">
        <v>90</v>
      </c>
      <c r="T735" s="162">
        <f t="shared" si="83"/>
        <v>-17.459999999999994</v>
      </c>
      <c r="U735" s="71">
        <f t="shared" si="84"/>
        <v>72.540000000000006</v>
      </c>
      <c r="V735" s="71">
        <f t="shared" si="85"/>
        <v>0</v>
      </c>
    </row>
    <row r="736" spans="1:22" x14ac:dyDescent="0.25">
      <c r="A736" s="60" t="s">
        <v>3695</v>
      </c>
      <c r="B736" s="178" t="s">
        <v>1319</v>
      </c>
      <c r="C736" s="181"/>
      <c r="D736" s="181"/>
      <c r="E736" s="180" t="s">
        <v>28</v>
      </c>
      <c r="F736" s="181"/>
      <c r="G736" s="182"/>
      <c r="H736" s="182"/>
      <c r="I736" s="177"/>
      <c r="J736" s="182"/>
      <c r="K736" s="177"/>
      <c r="L736" s="182"/>
      <c r="M736" s="183">
        <f>M737+M748+M756+M764+M766</f>
        <v>41186.11</v>
      </c>
      <c r="N736" s="183">
        <f>N737+N748+N756+N764+N766</f>
        <v>41186.11</v>
      </c>
      <c r="O736" s="37"/>
      <c r="P736" s="67"/>
      <c r="Q736" s="67"/>
      <c r="R736" s="68">
        <v>51083.25</v>
      </c>
      <c r="S736" s="68">
        <v>51083.25</v>
      </c>
      <c r="T736" s="162">
        <f t="shared" si="83"/>
        <v>-9897.14</v>
      </c>
      <c r="U736" s="71">
        <f t="shared" si="84"/>
        <v>0</v>
      </c>
      <c r="V736" s="71">
        <f t="shared" si="85"/>
        <v>0</v>
      </c>
    </row>
    <row r="737" spans="1:22" x14ac:dyDescent="0.25">
      <c r="A737" s="60" t="s">
        <v>3696</v>
      </c>
      <c r="B737" s="184" t="s">
        <v>1320</v>
      </c>
      <c r="C737" s="187"/>
      <c r="D737" s="187"/>
      <c r="E737" s="186" t="s">
        <v>238</v>
      </c>
      <c r="F737" s="187"/>
      <c r="G737" s="188"/>
      <c r="H737" s="188"/>
      <c r="I737" s="177"/>
      <c r="J737" s="188"/>
      <c r="K737" s="177"/>
      <c r="L737" s="188"/>
      <c r="M737" s="189">
        <f>SUM(M738:M747)</f>
        <v>5607.54</v>
      </c>
      <c r="N737" s="189">
        <f>SUM(N738:N747)</f>
        <v>5607.54</v>
      </c>
      <c r="O737" s="37"/>
      <c r="P737" s="69"/>
      <c r="Q737" s="69"/>
      <c r="R737" s="70">
        <v>6955.45</v>
      </c>
      <c r="S737" s="70">
        <v>6955.45</v>
      </c>
      <c r="T737" s="162">
        <f t="shared" si="83"/>
        <v>-1347.9099999999999</v>
      </c>
      <c r="U737" s="71">
        <f t="shared" si="84"/>
        <v>0</v>
      </c>
      <c r="V737" s="71">
        <f t="shared" si="85"/>
        <v>0</v>
      </c>
    </row>
    <row r="738" spans="1:22" x14ac:dyDescent="0.25">
      <c r="A738" s="60" t="s">
        <v>3697</v>
      </c>
      <c r="B738" s="190" t="s">
        <v>1321</v>
      </c>
      <c r="C738" s="191" t="s">
        <v>107</v>
      </c>
      <c r="D738" s="192">
        <v>40101</v>
      </c>
      <c r="E738" s="198" t="s">
        <v>163</v>
      </c>
      <c r="F738" s="194" t="s">
        <v>125</v>
      </c>
      <c r="G738" s="195">
        <v>8.4</v>
      </c>
      <c r="H738" s="196">
        <v>8.4</v>
      </c>
      <c r="I738" s="197">
        <v>0</v>
      </c>
      <c r="J738" s="196">
        <v>0</v>
      </c>
      <c r="K738" s="197">
        <v>34.229999999999997</v>
      </c>
      <c r="L738" s="196">
        <v>27.6</v>
      </c>
      <c r="M738" s="196">
        <f t="shared" ref="M738:M747" si="88">TRUNC(((J738*G738)+(L738*G738)),2)</f>
        <v>231.84</v>
      </c>
      <c r="N738" s="196">
        <f t="shared" ref="N738:N747" si="89">TRUNC(((J738*H738)+(L738*H738)),2)</f>
        <v>231.84</v>
      </c>
      <c r="O738" s="37"/>
      <c r="P738" s="71">
        <v>0</v>
      </c>
      <c r="Q738" s="71">
        <v>34.229999999999997</v>
      </c>
      <c r="R738" s="71">
        <v>287.52999999999997</v>
      </c>
      <c r="S738" s="71">
        <v>287.52999999999997</v>
      </c>
      <c r="T738" s="162">
        <f t="shared" si="83"/>
        <v>-55.689999999999969</v>
      </c>
      <c r="U738" s="71">
        <f t="shared" si="84"/>
        <v>0</v>
      </c>
      <c r="V738" s="71">
        <f t="shared" si="85"/>
        <v>231.84</v>
      </c>
    </row>
    <row r="739" spans="1:22" x14ac:dyDescent="0.25">
      <c r="A739" s="60" t="s">
        <v>3698</v>
      </c>
      <c r="B739" s="190" t="s">
        <v>1322</v>
      </c>
      <c r="C739" s="191" t="s">
        <v>107</v>
      </c>
      <c r="D739" s="192">
        <v>50902</v>
      </c>
      <c r="E739" s="198" t="s">
        <v>215</v>
      </c>
      <c r="F739" s="194" t="s">
        <v>108</v>
      </c>
      <c r="G739" s="195">
        <v>9.8800000000000008</v>
      </c>
      <c r="H739" s="196">
        <v>9.8800000000000008</v>
      </c>
      <c r="I739" s="197">
        <v>0</v>
      </c>
      <c r="J739" s="196">
        <v>0</v>
      </c>
      <c r="K739" s="197">
        <v>5.34</v>
      </c>
      <c r="L739" s="196">
        <v>4.3</v>
      </c>
      <c r="M739" s="196">
        <f t="shared" si="88"/>
        <v>42.48</v>
      </c>
      <c r="N739" s="196">
        <f t="shared" si="89"/>
        <v>42.48</v>
      </c>
      <c r="O739" s="37"/>
      <c r="P739" s="71">
        <v>0</v>
      </c>
      <c r="Q739" s="71">
        <v>5.34</v>
      </c>
      <c r="R739" s="71">
        <v>52.75</v>
      </c>
      <c r="S739" s="71">
        <v>52.75</v>
      </c>
      <c r="T739" s="162">
        <f t="shared" si="83"/>
        <v>-10.270000000000003</v>
      </c>
      <c r="U739" s="71">
        <f t="shared" si="84"/>
        <v>0</v>
      </c>
      <c r="V739" s="71">
        <f t="shared" si="85"/>
        <v>42.48</v>
      </c>
    </row>
    <row r="740" spans="1:22" x14ac:dyDescent="0.25">
      <c r="A740" s="60" t="s">
        <v>3699</v>
      </c>
      <c r="B740" s="190" t="s">
        <v>1323</v>
      </c>
      <c r="C740" s="191" t="s">
        <v>107</v>
      </c>
      <c r="D740" s="192">
        <v>60470</v>
      </c>
      <c r="E740" s="198" t="s">
        <v>217</v>
      </c>
      <c r="F740" s="194" t="s">
        <v>125</v>
      </c>
      <c r="G740" s="195">
        <v>0.49</v>
      </c>
      <c r="H740" s="196">
        <v>0.49</v>
      </c>
      <c r="I740" s="197">
        <v>181.54</v>
      </c>
      <c r="J740" s="196">
        <v>146.41</v>
      </c>
      <c r="K740" s="197">
        <v>26.68</v>
      </c>
      <c r="L740" s="196">
        <v>21.51</v>
      </c>
      <c r="M740" s="196">
        <f t="shared" si="88"/>
        <v>82.28</v>
      </c>
      <c r="N740" s="196">
        <f t="shared" si="89"/>
        <v>82.28</v>
      </c>
      <c r="O740" s="37"/>
      <c r="P740" s="71">
        <v>181.54</v>
      </c>
      <c r="Q740" s="71">
        <v>26.68</v>
      </c>
      <c r="R740" s="71">
        <v>102.02</v>
      </c>
      <c r="S740" s="71">
        <v>102.02</v>
      </c>
      <c r="T740" s="162">
        <f t="shared" si="83"/>
        <v>-19.739999999999995</v>
      </c>
      <c r="U740" s="71">
        <f t="shared" si="84"/>
        <v>71.739999999999995</v>
      </c>
      <c r="V740" s="71">
        <f t="shared" si="85"/>
        <v>10.53</v>
      </c>
    </row>
    <row r="741" spans="1:22" x14ac:dyDescent="0.25">
      <c r="A741" s="60" t="s">
        <v>3700</v>
      </c>
      <c r="B741" s="190" t="s">
        <v>1324</v>
      </c>
      <c r="C741" s="191" t="s">
        <v>107</v>
      </c>
      <c r="D741" s="192">
        <v>60191</v>
      </c>
      <c r="E741" s="198" t="s">
        <v>244</v>
      </c>
      <c r="F741" s="194" t="s">
        <v>108</v>
      </c>
      <c r="G741" s="195">
        <v>47.97</v>
      </c>
      <c r="H741" s="196">
        <v>47.97</v>
      </c>
      <c r="I741" s="197">
        <v>24.8</v>
      </c>
      <c r="J741" s="196">
        <v>20</v>
      </c>
      <c r="K741" s="197">
        <v>11.37</v>
      </c>
      <c r="L741" s="196">
        <v>9.16</v>
      </c>
      <c r="M741" s="196">
        <f t="shared" si="88"/>
        <v>1398.8</v>
      </c>
      <c r="N741" s="196">
        <f t="shared" si="89"/>
        <v>1398.8</v>
      </c>
      <c r="O741" s="37"/>
      <c r="P741" s="71">
        <v>24.8</v>
      </c>
      <c r="Q741" s="71">
        <v>11.37</v>
      </c>
      <c r="R741" s="71">
        <v>1735.07</v>
      </c>
      <c r="S741" s="71">
        <v>1735.07</v>
      </c>
      <c r="T741" s="162">
        <f t="shared" si="83"/>
        <v>-336.27</v>
      </c>
      <c r="U741" s="71">
        <f t="shared" si="84"/>
        <v>959.4</v>
      </c>
      <c r="V741" s="71">
        <f t="shared" si="85"/>
        <v>439.4</v>
      </c>
    </row>
    <row r="742" spans="1:22" x14ac:dyDescent="0.25">
      <c r="A742" s="60" t="s">
        <v>3701</v>
      </c>
      <c r="B742" s="190" t="s">
        <v>1325</v>
      </c>
      <c r="C742" s="191" t="s">
        <v>107</v>
      </c>
      <c r="D742" s="192">
        <v>60524</v>
      </c>
      <c r="E742" s="198" t="s">
        <v>219</v>
      </c>
      <c r="F742" s="194" t="s">
        <v>125</v>
      </c>
      <c r="G742" s="195">
        <v>3.46</v>
      </c>
      <c r="H742" s="196">
        <v>3.46</v>
      </c>
      <c r="I742" s="197">
        <v>588.54</v>
      </c>
      <c r="J742" s="196">
        <v>474.65</v>
      </c>
      <c r="K742" s="197">
        <v>0</v>
      </c>
      <c r="L742" s="196">
        <v>0</v>
      </c>
      <c r="M742" s="196">
        <f t="shared" si="88"/>
        <v>1642.28</v>
      </c>
      <c r="N742" s="196">
        <f t="shared" si="89"/>
        <v>1642.28</v>
      </c>
      <c r="O742" s="37"/>
      <c r="P742" s="71">
        <v>588.54</v>
      </c>
      <c r="Q742" s="71">
        <v>0</v>
      </c>
      <c r="R742" s="71">
        <v>2036.34</v>
      </c>
      <c r="S742" s="71">
        <v>2036.34</v>
      </c>
      <c r="T742" s="162">
        <f t="shared" si="83"/>
        <v>-394.05999999999995</v>
      </c>
      <c r="U742" s="71">
        <f t="shared" si="84"/>
        <v>1642.28</v>
      </c>
      <c r="V742" s="71">
        <f t="shared" si="85"/>
        <v>0</v>
      </c>
    </row>
    <row r="743" spans="1:22" ht="24" x14ac:dyDescent="0.3">
      <c r="A743" s="60" t="s">
        <v>3702</v>
      </c>
      <c r="B743" s="190" t="s">
        <v>1326</v>
      </c>
      <c r="C743" s="191" t="s">
        <v>107</v>
      </c>
      <c r="D743" s="192">
        <v>60800</v>
      </c>
      <c r="E743" s="198" t="s">
        <v>247</v>
      </c>
      <c r="F743" s="194" t="s">
        <v>125</v>
      </c>
      <c r="G743" s="195">
        <v>3.46</v>
      </c>
      <c r="H743" s="196">
        <v>3.46</v>
      </c>
      <c r="I743" s="197">
        <v>0.12</v>
      </c>
      <c r="J743" s="196">
        <v>0.09</v>
      </c>
      <c r="K743" s="197">
        <v>51.75</v>
      </c>
      <c r="L743" s="196">
        <v>41.73</v>
      </c>
      <c r="M743" s="196">
        <f t="shared" si="88"/>
        <v>144.69</v>
      </c>
      <c r="N743" s="196">
        <f t="shared" si="89"/>
        <v>144.69</v>
      </c>
      <c r="O743" s="45"/>
      <c r="P743" s="71">
        <v>0.12</v>
      </c>
      <c r="Q743" s="71">
        <v>51.75</v>
      </c>
      <c r="R743" s="71">
        <v>179.47</v>
      </c>
      <c r="S743" s="71">
        <v>179.47</v>
      </c>
      <c r="T743" s="162">
        <f t="shared" si="83"/>
        <v>-34.78</v>
      </c>
      <c r="U743" s="71">
        <f t="shared" si="84"/>
        <v>0.31</v>
      </c>
      <c r="V743" s="71">
        <f t="shared" si="85"/>
        <v>144.38</v>
      </c>
    </row>
    <row r="744" spans="1:22" x14ac:dyDescent="0.25">
      <c r="A744" s="60" t="s">
        <v>3703</v>
      </c>
      <c r="B744" s="190" t="s">
        <v>1327</v>
      </c>
      <c r="C744" s="191" t="s">
        <v>107</v>
      </c>
      <c r="D744" s="192">
        <v>40902</v>
      </c>
      <c r="E744" s="198" t="s">
        <v>165</v>
      </c>
      <c r="F744" s="194" t="s">
        <v>125</v>
      </c>
      <c r="G744" s="195">
        <v>4.9400000000000004</v>
      </c>
      <c r="H744" s="196">
        <v>4.9400000000000004</v>
      </c>
      <c r="I744" s="197">
        <v>0</v>
      </c>
      <c r="J744" s="196">
        <v>0</v>
      </c>
      <c r="K744" s="197">
        <v>22.68</v>
      </c>
      <c r="L744" s="196">
        <v>18.29</v>
      </c>
      <c r="M744" s="196">
        <f t="shared" si="88"/>
        <v>90.35</v>
      </c>
      <c r="N744" s="196">
        <f t="shared" si="89"/>
        <v>90.35</v>
      </c>
      <c r="O744" s="37"/>
      <c r="P744" s="71">
        <v>0</v>
      </c>
      <c r="Q744" s="71">
        <v>22.68</v>
      </c>
      <c r="R744" s="71">
        <v>112.03</v>
      </c>
      <c r="S744" s="71">
        <v>112.03</v>
      </c>
      <c r="T744" s="162">
        <f t="shared" si="83"/>
        <v>-21.680000000000007</v>
      </c>
      <c r="U744" s="71">
        <f t="shared" si="84"/>
        <v>0</v>
      </c>
      <c r="V744" s="71">
        <f t="shared" si="85"/>
        <v>90.35</v>
      </c>
    </row>
    <row r="745" spans="1:22" x14ac:dyDescent="0.25">
      <c r="A745" s="60" t="s">
        <v>3704</v>
      </c>
      <c r="B745" s="190" t="s">
        <v>1328</v>
      </c>
      <c r="C745" s="191" t="s">
        <v>107</v>
      </c>
      <c r="D745" s="192">
        <v>60304</v>
      </c>
      <c r="E745" s="198" t="s">
        <v>284</v>
      </c>
      <c r="F745" s="194" t="s">
        <v>201</v>
      </c>
      <c r="G745" s="195">
        <v>110</v>
      </c>
      <c r="H745" s="196">
        <v>110</v>
      </c>
      <c r="I745" s="197">
        <v>9.39</v>
      </c>
      <c r="J745" s="196">
        <v>7.57</v>
      </c>
      <c r="K745" s="197">
        <v>2.98</v>
      </c>
      <c r="L745" s="196">
        <v>2.4</v>
      </c>
      <c r="M745" s="196">
        <f t="shared" si="88"/>
        <v>1096.7</v>
      </c>
      <c r="N745" s="196">
        <f t="shared" si="89"/>
        <v>1096.7</v>
      </c>
      <c r="O745" s="37"/>
      <c r="P745" s="71">
        <v>9.39</v>
      </c>
      <c r="Q745" s="71">
        <v>2.98</v>
      </c>
      <c r="R745" s="71">
        <v>1360.7</v>
      </c>
      <c r="S745" s="71">
        <v>1360.7</v>
      </c>
      <c r="T745" s="162">
        <f t="shared" si="83"/>
        <v>-264</v>
      </c>
      <c r="U745" s="71">
        <f t="shared" si="84"/>
        <v>832.7</v>
      </c>
      <c r="V745" s="71">
        <f t="shared" si="85"/>
        <v>264</v>
      </c>
    </row>
    <row r="746" spans="1:22" x14ac:dyDescent="0.25">
      <c r="A746" s="60" t="s">
        <v>3705</v>
      </c>
      <c r="B746" s="190" t="s">
        <v>1329</v>
      </c>
      <c r="C746" s="191" t="s">
        <v>107</v>
      </c>
      <c r="D746" s="192">
        <v>60305</v>
      </c>
      <c r="E746" s="198" t="s">
        <v>200</v>
      </c>
      <c r="F746" s="194" t="s">
        <v>201</v>
      </c>
      <c r="G746" s="195">
        <v>22</v>
      </c>
      <c r="H746" s="196">
        <v>22</v>
      </c>
      <c r="I746" s="197">
        <v>8.99</v>
      </c>
      <c r="J746" s="196">
        <v>7.25</v>
      </c>
      <c r="K746" s="197">
        <v>2.98</v>
      </c>
      <c r="L746" s="196">
        <v>2.4</v>
      </c>
      <c r="M746" s="196">
        <f t="shared" si="88"/>
        <v>212.3</v>
      </c>
      <c r="N746" s="196">
        <f t="shared" si="89"/>
        <v>212.3</v>
      </c>
      <c r="O746" s="37"/>
      <c r="P746" s="71">
        <v>8.99</v>
      </c>
      <c r="Q746" s="71">
        <v>2.98</v>
      </c>
      <c r="R746" s="71">
        <v>263.33999999999997</v>
      </c>
      <c r="S746" s="71">
        <v>263.33999999999997</v>
      </c>
      <c r="T746" s="162">
        <f t="shared" si="83"/>
        <v>-51.039999999999964</v>
      </c>
      <c r="U746" s="71">
        <f t="shared" si="84"/>
        <v>159.5</v>
      </c>
      <c r="V746" s="71">
        <f t="shared" si="85"/>
        <v>52.8</v>
      </c>
    </row>
    <row r="747" spans="1:22" x14ac:dyDescent="0.25">
      <c r="A747" s="60" t="s">
        <v>3706</v>
      </c>
      <c r="B747" s="190" t="s">
        <v>1330</v>
      </c>
      <c r="C747" s="191" t="s">
        <v>107</v>
      </c>
      <c r="D747" s="192">
        <v>60314</v>
      </c>
      <c r="E747" s="198" t="s">
        <v>251</v>
      </c>
      <c r="F747" s="194" t="s">
        <v>201</v>
      </c>
      <c r="G747" s="195">
        <v>54</v>
      </c>
      <c r="H747" s="196">
        <v>54</v>
      </c>
      <c r="I747" s="197">
        <v>12.69</v>
      </c>
      <c r="J747" s="196">
        <v>10.23</v>
      </c>
      <c r="K747" s="197">
        <v>2.61</v>
      </c>
      <c r="L747" s="196">
        <v>2.1</v>
      </c>
      <c r="M747" s="196">
        <f t="shared" si="88"/>
        <v>665.82</v>
      </c>
      <c r="N747" s="196">
        <f t="shared" si="89"/>
        <v>665.82</v>
      </c>
      <c r="O747" s="37"/>
      <c r="P747" s="71">
        <v>12.69</v>
      </c>
      <c r="Q747" s="71">
        <v>2.61</v>
      </c>
      <c r="R747" s="71">
        <v>826.2</v>
      </c>
      <c r="S747" s="71">
        <v>826.2</v>
      </c>
      <c r="T747" s="162">
        <f t="shared" si="83"/>
        <v>-160.38</v>
      </c>
      <c r="U747" s="71">
        <f t="shared" si="84"/>
        <v>552.41999999999996</v>
      </c>
      <c r="V747" s="71">
        <f t="shared" si="85"/>
        <v>113.4</v>
      </c>
    </row>
    <row r="748" spans="1:22" x14ac:dyDescent="0.25">
      <c r="A748" s="60" t="s">
        <v>3707</v>
      </c>
      <c r="B748" s="184" t="s">
        <v>1331</v>
      </c>
      <c r="C748" s="187"/>
      <c r="D748" s="187"/>
      <c r="E748" s="186" t="s">
        <v>263</v>
      </c>
      <c r="F748" s="187"/>
      <c r="G748" s="188"/>
      <c r="H748" s="188"/>
      <c r="I748" s="177"/>
      <c r="J748" s="188"/>
      <c r="K748" s="177"/>
      <c r="L748" s="188"/>
      <c r="M748" s="189">
        <f>SUM(M749:M755)</f>
        <v>7238.37</v>
      </c>
      <c r="N748" s="189">
        <f>SUM(N749:N755)</f>
        <v>7238.37</v>
      </c>
      <c r="O748" s="37"/>
      <c r="P748" s="69"/>
      <c r="Q748" s="69"/>
      <c r="R748" s="70">
        <v>8980.24</v>
      </c>
      <c r="S748" s="70">
        <v>8980.24</v>
      </c>
      <c r="T748" s="162">
        <f t="shared" si="83"/>
        <v>-1741.87</v>
      </c>
      <c r="U748" s="71">
        <f t="shared" si="84"/>
        <v>0</v>
      </c>
      <c r="V748" s="71">
        <f t="shared" si="85"/>
        <v>0</v>
      </c>
    </row>
    <row r="749" spans="1:22" x14ac:dyDescent="0.25">
      <c r="A749" s="60" t="s">
        <v>3708</v>
      </c>
      <c r="B749" s="190" t="s">
        <v>1332</v>
      </c>
      <c r="C749" s="191" t="s">
        <v>107</v>
      </c>
      <c r="D749" s="192">
        <v>60205</v>
      </c>
      <c r="E749" s="198" t="s">
        <v>266</v>
      </c>
      <c r="F749" s="194" t="s">
        <v>108</v>
      </c>
      <c r="G749" s="195">
        <v>53.5</v>
      </c>
      <c r="H749" s="196">
        <v>53.5</v>
      </c>
      <c r="I749" s="197">
        <v>34.159999999999997</v>
      </c>
      <c r="J749" s="196">
        <v>27.55</v>
      </c>
      <c r="K749" s="197">
        <v>23.52</v>
      </c>
      <c r="L749" s="196">
        <v>18.96</v>
      </c>
      <c r="M749" s="196">
        <f t="shared" ref="M749:M755" si="90">TRUNC(((J749*G749)+(L749*G749)),2)</f>
        <v>2488.2800000000002</v>
      </c>
      <c r="N749" s="196">
        <f t="shared" ref="N749:N755" si="91">TRUNC(((J749*H749)+(L749*H749)),2)</f>
        <v>2488.2800000000002</v>
      </c>
      <c r="O749" s="37"/>
      <c r="P749" s="71">
        <v>34.159999999999997</v>
      </c>
      <c r="Q749" s="71">
        <v>23.52</v>
      </c>
      <c r="R749" s="71">
        <v>3085.88</v>
      </c>
      <c r="S749" s="71">
        <v>3085.88</v>
      </c>
      <c r="T749" s="162">
        <f t="shared" si="83"/>
        <v>-597.59999999999991</v>
      </c>
      <c r="U749" s="71">
        <f t="shared" si="84"/>
        <v>1473.92</v>
      </c>
      <c r="V749" s="71">
        <f t="shared" si="85"/>
        <v>1014.36</v>
      </c>
    </row>
    <row r="750" spans="1:22" x14ac:dyDescent="0.25">
      <c r="A750" s="60" t="s">
        <v>3709</v>
      </c>
      <c r="B750" s="190" t="s">
        <v>1333</v>
      </c>
      <c r="C750" s="191" t="s">
        <v>107</v>
      </c>
      <c r="D750" s="192">
        <v>60524</v>
      </c>
      <c r="E750" s="198" t="s">
        <v>219</v>
      </c>
      <c r="F750" s="194" t="s">
        <v>125</v>
      </c>
      <c r="G750" s="195">
        <v>2.5499999999999998</v>
      </c>
      <c r="H750" s="196">
        <v>2.5499999999999998</v>
      </c>
      <c r="I750" s="197">
        <v>588.54</v>
      </c>
      <c r="J750" s="196">
        <v>474.65</v>
      </c>
      <c r="K750" s="197">
        <v>0</v>
      </c>
      <c r="L750" s="196">
        <v>0</v>
      </c>
      <c r="M750" s="196">
        <f t="shared" si="90"/>
        <v>1210.3499999999999</v>
      </c>
      <c r="N750" s="196">
        <f t="shared" si="91"/>
        <v>1210.3499999999999</v>
      </c>
      <c r="O750" s="37"/>
      <c r="P750" s="71">
        <v>588.54</v>
      </c>
      <c r="Q750" s="71">
        <v>0</v>
      </c>
      <c r="R750" s="71">
        <v>1500.77</v>
      </c>
      <c r="S750" s="71">
        <v>1500.77</v>
      </c>
      <c r="T750" s="162">
        <f t="shared" si="83"/>
        <v>-290.42000000000007</v>
      </c>
      <c r="U750" s="71">
        <f t="shared" si="84"/>
        <v>1210.3499999999999</v>
      </c>
      <c r="V750" s="71">
        <f t="shared" si="85"/>
        <v>0</v>
      </c>
    </row>
    <row r="751" spans="1:22" ht="24" x14ac:dyDescent="0.3">
      <c r="A751" s="60" t="s">
        <v>3710</v>
      </c>
      <c r="B751" s="190" t="s">
        <v>1334</v>
      </c>
      <c r="C751" s="191" t="s">
        <v>107</v>
      </c>
      <c r="D751" s="192">
        <v>60800</v>
      </c>
      <c r="E751" s="198" t="s">
        <v>247</v>
      </c>
      <c r="F751" s="194" t="s">
        <v>125</v>
      </c>
      <c r="G751" s="195">
        <v>2.5499999999999998</v>
      </c>
      <c r="H751" s="196">
        <v>2.5499999999999998</v>
      </c>
      <c r="I751" s="197">
        <v>0.12</v>
      </c>
      <c r="J751" s="196">
        <v>0.09</v>
      </c>
      <c r="K751" s="197">
        <v>51.75</v>
      </c>
      <c r="L751" s="196">
        <v>41.73</v>
      </c>
      <c r="M751" s="196">
        <f t="shared" si="90"/>
        <v>106.64</v>
      </c>
      <c r="N751" s="196">
        <f t="shared" si="91"/>
        <v>106.64</v>
      </c>
      <c r="O751" s="45"/>
      <c r="P751" s="71">
        <v>0.12</v>
      </c>
      <c r="Q751" s="71">
        <v>51.75</v>
      </c>
      <c r="R751" s="71">
        <v>132.26</v>
      </c>
      <c r="S751" s="71">
        <v>132.26</v>
      </c>
      <c r="T751" s="162">
        <f t="shared" si="83"/>
        <v>-25.61999999999999</v>
      </c>
      <c r="U751" s="71">
        <f t="shared" si="84"/>
        <v>0.22</v>
      </c>
      <c r="V751" s="71">
        <f t="shared" si="85"/>
        <v>106.41</v>
      </c>
    </row>
    <row r="752" spans="1:22" x14ac:dyDescent="0.25">
      <c r="A752" s="60" t="s">
        <v>3711</v>
      </c>
      <c r="B752" s="190" t="s">
        <v>1335</v>
      </c>
      <c r="C752" s="191" t="s">
        <v>107</v>
      </c>
      <c r="D752" s="192">
        <v>60303</v>
      </c>
      <c r="E752" s="198" t="s">
        <v>1336</v>
      </c>
      <c r="F752" s="194" t="s">
        <v>201</v>
      </c>
      <c r="G752" s="195">
        <v>61</v>
      </c>
      <c r="H752" s="196">
        <v>61</v>
      </c>
      <c r="I752" s="197">
        <v>9.7100000000000009</v>
      </c>
      <c r="J752" s="196">
        <v>7.83</v>
      </c>
      <c r="K752" s="197">
        <v>2.98</v>
      </c>
      <c r="L752" s="196">
        <v>2.4</v>
      </c>
      <c r="M752" s="196">
        <f t="shared" si="90"/>
        <v>624.03</v>
      </c>
      <c r="N752" s="196">
        <f t="shared" si="91"/>
        <v>624.03</v>
      </c>
      <c r="O752" s="37"/>
      <c r="P752" s="71">
        <v>9.7100000000000009</v>
      </c>
      <c r="Q752" s="71">
        <v>2.98</v>
      </c>
      <c r="R752" s="71">
        <v>774.09</v>
      </c>
      <c r="S752" s="71">
        <v>774.09</v>
      </c>
      <c r="T752" s="162">
        <f t="shared" si="83"/>
        <v>-150.06000000000006</v>
      </c>
      <c r="U752" s="71">
        <f t="shared" si="84"/>
        <v>477.63</v>
      </c>
      <c r="V752" s="71">
        <f t="shared" si="85"/>
        <v>146.4</v>
      </c>
    </row>
    <row r="753" spans="1:22" x14ac:dyDescent="0.25">
      <c r="A753" s="60" t="s">
        <v>3712</v>
      </c>
      <c r="B753" s="190" t="s">
        <v>1337</v>
      </c>
      <c r="C753" s="191" t="s">
        <v>107</v>
      </c>
      <c r="D753" s="192">
        <v>60305</v>
      </c>
      <c r="E753" s="198" t="s">
        <v>200</v>
      </c>
      <c r="F753" s="194" t="s">
        <v>201</v>
      </c>
      <c r="G753" s="195">
        <v>66</v>
      </c>
      <c r="H753" s="196">
        <v>66</v>
      </c>
      <c r="I753" s="197">
        <v>8.99</v>
      </c>
      <c r="J753" s="196">
        <v>7.25</v>
      </c>
      <c r="K753" s="197">
        <v>2.98</v>
      </c>
      <c r="L753" s="196">
        <v>2.4</v>
      </c>
      <c r="M753" s="196">
        <f t="shared" si="90"/>
        <v>636.9</v>
      </c>
      <c r="N753" s="196">
        <f t="shared" si="91"/>
        <v>636.9</v>
      </c>
      <c r="O753" s="37"/>
      <c r="P753" s="71">
        <v>8.99</v>
      </c>
      <c r="Q753" s="71">
        <v>2.98</v>
      </c>
      <c r="R753" s="71">
        <v>790.02</v>
      </c>
      <c r="S753" s="71">
        <v>790.02</v>
      </c>
      <c r="T753" s="162">
        <f t="shared" si="83"/>
        <v>-153.12</v>
      </c>
      <c r="U753" s="71">
        <f t="shared" si="84"/>
        <v>478.5</v>
      </c>
      <c r="V753" s="71">
        <f t="shared" si="85"/>
        <v>158.4</v>
      </c>
    </row>
    <row r="754" spans="1:22" x14ac:dyDescent="0.25">
      <c r="A754" s="60" t="s">
        <v>3713</v>
      </c>
      <c r="B754" s="190" t="s">
        <v>1338</v>
      </c>
      <c r="C754" s="191" t="s">
        <v>107</v>
      </c>
      <c r="D754" s="192">
        <v>60306</v>
      </c>
      <c r="E754" s="198" t="s">
        <v>1339</v>
      </c>
      <c r="F754" s="194" t="s">
        <v>201</v>
      </c>
      <c r="G754" s="195">
        <v>184</v>
      </c>
      <c r="H754" s="196">
        <v>184</v>
      </c>
      <c r="I754" s="197">
        <v>8.84</v>
      </c>
      <c r="J754" s="196">
        <v>7.12</v>
      </c>
      <c r="K754" s="197">
        <v>3.74</v>
      </c>
      <c r="L754" s="196">
        <v>3.01</v>
      </c>
      <c r="M754" s="196">
        <f t="shared" si="90"/>
        <v>1863.92</v>
      </c>
      <c r="N754" s="196">
        <f t="shared" si="91"/>
        <v>1863.92</v>
      </c>
      <c r="O754" s="37"/>
      <c r="P754" s="71">
        <v>8.84</v>
      </c>
      <c r="Q754" s="71">
        <v>3.74</v>
      </c>
      <c r="R754" s="71">
        <v>2314.7199999999998</v>
      </c>
      <c r="S754" s="71">
        <v>2314.7199999999998</v>
      </c>
      <c r="T754" s="162">
        <f t="shared" si="83"/>
        <v>-450.79999999999973</v>
      </c>
      <c r="U754" s="71">
        <f t="shared" si="84"/>
        <v>1310.08</v>
      </c>
      <c r="V754" s="71">
        <f t="shared" si="85"/>
        <v>553.84</v>
      </c>
    </row>
    <row r="755" spans="1:22" x14ac:dyDescent="0.25">
      <c r="A755" s="60" t="s">
        <v>3714</v>
      </c>
      <c r="B755" s="190" t="s">
        <v>1340</v>
      </c>
      <c r="C755" s="191" t="s">
        <v>107</v>
      </c>
      <c r="D755" s="192">
        <v>60314</v>
      </c>
      <c r="E755" s="198" t="s">
        <v>251</v>
      </c>
      <c r="F755" s="194" t="s">
        <v>201</v>
      </c>
      <c r="G755" s="195">
        <v>25</v>
      </c>
      <c r="H755" s="196">
        <v>25</v>
      </c>
      <c r="I755" s="197">
        <v>12.69</v>
      </c>
      <c r="J755" s="196">
        <v>10.23</v>
      </c>
      <c r="K755" s="197">
        <v>2.61</v>
      </c>
      <c r="L755" s="196">
        <v>2.1</v>
      </c>
      <c r="M755" s="196">
        <f t="shared" si="90"/>
        <v>308.25</v>
      </c>
      <c r="N755" s="196">
        <f t="shared" si="91"/>
        <v>308.25</v>
      </c>
      <c r="O755" s="37"/>
      <c r="P755" s="71">
        <v>12.69</v>
      </c>
      <c r="Q755" s="71">
        <v>2.61</v>
      </c>
      <c r="R755" s="71">
        <v>382.5</v>
      </c>
      <c r="S755" s="71">
        <v>382.5</v>
      </c>
      <c r="T755" s="162">
        <f t="shared" si="83"/>
        <v>-74.25</v>
      </c>
      <c r="U755" s="71">
        <f t="shared" si="84"/>
        <v>255.75</v>
      </c>
      <c r="V755" s="71">
        <f t="shared" si="85"/>
        <v>52.5</v>
      </c>
    </row>
    <row r="756" spans="1:22" x14ac:dyDescent="0.25">
      <c r="A756" s="60" t="s">
        <v>3715</v>
      </c>
      <c r="B756" s="184" t="s">
        <v>1341</v>
      </c>
      <c r="C756" s="187"/>
      <c r="D756" s="187"/>
      <c r="E756" s="186" t="s">
        <v>278</v>
      </c>
      <c r="F756" s="187"/>
      <c r="G756" s="188"/>
      <c r="H756" s="188"/>
      <c r="I756" s="177"/>
      <c r="J756" s="188"/>
      <c r="K756" s="177"/>
      <c r="L756" s="188"/>
      <c r="M756" s="189">
        <f>SUM(M757:M763)</f>
        <v>10419.609999999999</v>
      </c>
      <c r="N756" s="189">
        <f>SUM(N757:N763)</f>
        <v>10419.609999999999</v>
      </c>
      <c r="O756" s="37"/>
      <c r="P756" s="69"/>
      <c r="Q756" s="69"/>
      <c r="R756" s="70">
        <v>12925.31</v>
      </c>
      <c r="S756" s="70">
        <v>12925.31</v>
      </c>
      <c r="T756" s="162">
        <f t="shared" si="83"/>
        <v>-2505.7000000000007</v>
      </c>
      <c r="U756" s="71">
        <f t="shared" si="84"/>
        <v>0</v>
      </c>
      <c r="V756" s="71">
        <f t="shared" si="85"/>
        <v>0</v>
      </c>
    </row>
    <row r="757" spans="1:22" x14ac:dyDescent="0.25">
      <c r="A757" s="60" t="s">
        <v>3716</v>
      </c>
      <c r="B757" s="190" t="s">
        <v>1342</v>
      </c>
      <c r="C757" s="191" t="s">
        <v>107</v>
      </c>
      <c r="D757" s="192">
        <v>60205</v>
      </c>
      <c r="E757" s="198" t="s">
        <v>266</v>
      </c>
      <c r="F757" s="194" t="s">
        <v>108</v>
      </c>
      <c r="G757" s="195">
        <v>74.86</v>
      </c>
      <c r="H757" s="196">
        <v>74.86</v>
      </c>
      <c r="I757" s="197">
        <v>34.159999999999997</v>
      </c>
      <c r="J757" s="196">
        <v>27.55</v>
      </c>
      <c r="K757" s="197">
        <v>23.52</v>
      </c>
      <c r="L757" s="196">
        <v>18.96</v>
      </c>
      <c r="M757" s="196">
        <f t="shared" ref="M757:M763" si="92">TRUNC(((J757*G757)+(L757*G757)),2)</f>
        <v>3481.73</v>
      </c>
      <c r="N757" s="196">
        <f t="shared" ref="N757:N763" si="93">TRUNC(((J757*H757)+(L757*H757)),2)</f>
        <v>3481.73</v>
      </c>
      <c r="O757" s="37"/>
      <c r="P757" s="71">
        <v>34.159999999999997</v>
      </c>
      <c r="Q757" s="71">
        <v>23.52</v>
      </c>
      <c r="R757" s="71">
        <v>4317.92</v>
      </c>
      <c r="S757" s="71">
        <v>4317.92</v>
      </c>
      <c r="T757" s="162">
        <f t="shared" si="83"/>
        <v>-836.19</v>
      </c>
      <c r="U757" s="71">
        <f t="shared" si="84"/>
        <v>2062.39</v>
      </c>
      <c r="V757" s="71">
        <f t="shared" si="85"/>
        <v>1419.34</v>
      </c>
    </row>
    <row r="758" spans="1:22" x14ac:dyDescent="0.25">
      <c r="A758" s="60" t="s">
        <v>3717</v>
      </c>
      <c r="B758" s="190" t="s">
        <v>1343</v>
      </c>
      <c r="C758" s="191" t="s">
        <v>107</v>
      </c>
      <c r="D758" s="192">
        <v>60524</v>
      </c>
      <c r="E758" s="198" t="s">
        <v>219</v>
      </c>
      <c r="F758" s="194" t="s">
        <v>125</v>
      </c>
      <c r="G758" s="195">
        <v>5.53</v>
      </c>
      <c r="H758" s="196">
        <v>5.53</v>
      </c>
      <c r="I758" s="197">
        <v>588.54</v>
      </c>
      <c r="J758" s="196">
        <v>474.65</v>
      </c>
      <c r="K758" s="197">
        <v>0</v>
      </c>
      <c r="L758" s="196">
        <v>0</v>
      </c>
      <c r="M758" s="196">
        <f t="shared" si="92"/>
        <v>2624.81</v>
      </c>
      <c r="N758" s="196">
        <f t="shared" si="93"/>
        <v>2624.81</v>
      </c>
      <c r="O758" s="37"/>
      <c r="P758" s="71">
        <v>588.54</v>
      </c>
      <c r="Q758" s="71">
        <v>0</v>
      </c>
      <c r="R758" s="71">
        <v>3254.62</v>
      </c>
      <c r="S758" s="71">
        <v>3254.62</v>
      </c>
      <c r="T758" s="162">
        <f t="shared" si="83"/>
        <v>-629.80999999999995</v>
      </c>
      <c r="U758" s="71">
        <f t="shared" si="84"/>
        <v>2624.81</v>
      </c>
      <c r="V758" s="71">
        <f t="shared" si="85"/>
        <v>0</v>
      </c>
    </row>
    <row r="759" spans="1:22" ht="24" x14ac:dyDescent="0.3">
      <c r="A759" s="60" t="s">
        <v>3718</v>
      </c>
      <c r="B759" s="190" t="s">
        <v>1344</v>
      </c>
      <c r="C759" s="191" t="s">
        <v>107</v>
      </c>
      <c r="D759" s="192">
        <v>60800</v>
      </c>
      <c r="E759" s="193" t="s">
        <v>2907</v>
      </c>
      <c r="F759" s="194" t="s">
        <v>125</v>
      </c>
      <c r="G759" s="195">
        <v>5.53</v>
      </c>
      <c r="H759" s="196">
        <v>5.53</v>
      </c>
      <c r="I759" s="197">
        <v>0.12</v>
      </c>
      <c r="J759" s="196">
        <v>0.09</v>
      </c>
      <c r="K759" s="197">
        <v>51.75</v>
      </c>
      <c r="L759" s="196">
        <v>41.73</v>
      </c>
      <c r="M759" s="196">
        <f t="shared" si="92"/>
        <v>231.26</v>
      </c>
      <c r="N759" s="196">
        <f t="shared" si="93"/>
        <v>231.26</v>
      </c>
      <c r="O759" s="45"/>
      <c r="P759" s="71">
        <v>0.12</v>
      </c>
      <c r="Q759" s="71">
        <v>51.75</v>
      </c>
      <c r="R759" s="71">
        <v>286.83999999999997</v>
      </c>
      <c r="S759" s="71">
        <v>286.83999999999997</v>
      </c>
      <c r="T759" s="162">
        <f t="shared" si="83"/>
        <v>-55.579999999999984</v>
      </c>
      <c r="U759" s="71">
        <f t="shared" si="84"/>
        <v>0.49</v>
      </c>
      <c r="V759" s="71">
        <f t="shared" si="85"/>
        <v>230.76</v>
      </c>
    </row>
    <row r="760" spans="1:22" x14ac:dyDescent="0.25">
      <c r="A760" s="60" t="s">
        <v>3719</v>
      </c>
      <c r="B760" s="190" t="s">
        <v>1345</v>
      </c>
      <c r="C760" s="191" t="s">
        <v>107</v>
      </c>
      <c r="D760" s="192">
        <v>60304</v>
      </c>
      <c r="E760" s="198" t="s">
        <v>284</v>
      </c>
      <c r="F760" s="194" t="s">
        <v>201</v>
      </c>
      <c r="G760" s="195">
        <v>156</v>
      </c>
      <c r="H760" s="196">
        <v>156</v>
      </c>
      <c r="I760" s="197">
        <v>9.39</v>
      </c>
      <c r="J760" s="196">
        <v>7.57</v>
      </c>
      <c r="K760" s="197">
        <v>2.98</v>
      </c>
      <c r="L760" s="196">
        <v>2.4</v>
      </c>
      <c r="M760" s="196">
        <f t="shared" si="92"/>
        <v>1555.32</v>
      </c>
      <c r="N760" s="196">
        <f t="shared" si="93"/>
        <v>1555.32</v>
      </c>
      <c r="O760" s="37"/>
      <c r="P760" s="71">
        <v>9.39</v>
      </c>
      <c r="Q760" s="71">
        <v>2.98</v>
      </c>
      <c r="R760" s="71">
        <v>1929.72</v>
      </c>
      <c r="S760" s="71">
        <v>1929.72</v>
      </c>
      <c r="T760" s="162">
        <f t="shared" si="83"/>
        <v>-374.40000000000009</v>
      </c>
      <c r="U760" s="71">
        <f t="shared" si="84"/>
        <v>1180.92</v>
      </c>
      <c r="V760" s="71">
        <f t="shared" si="85"/>
        <v>374.4</v>
      </c>
    </row>
    <row r="761" spans="1:22" x14ac:dyDescent="0.25">
      <c r="A761" s="60" t="s">
        <v>3720</v>
      </c>
      <c r="B761" s="190" t="s">
        <v>1346</v>
      </c>
      <c r="C761" s="191" t="s">
        <v>107</v>
      </c>
      <c r="D761" s="192">
        <v>60305</v>
      </c>
      <c r="E761" s="198" t="s">
        <v>200</v>
      </c>
      <c r="F761" s="194" t="s">
        <v>201</v>
      </c>
      <c r="G761" s="195">
        <v>25</v>
      </c>
      <c r="H761" s="196">
        <v>25</v>
      </c>
      <c r="I761" s="197">
        <v>8.99</v>
      </c>
      <c r="J761" s="196">
        <v>7.25</v>
      </c>
      <c r="K761" s="197">
        <v>2.98</v>
      </c>
      <c r="L761" s="196">
        <v>2.4</v>
      </c>
      <c r="M761" s="196">
        <f t="shared" si="92"/>
        <v>241.25</v>
      </c>
      <c r="N761" s="196">
        <f t="shared" si="93"/>
        <v>241.25</v>
      </c>
      <c r="O761" s="37"/>
      <c r="P761" s="71">
        <v>8.99</v>
      </c>
      <c r="Q761" s="71">
        <v>2.98</v>
      </c>
      <c r="R761" s="71">
        <v>299.25</v>
      </c>
      <c r="S761" s="71">
        <v>299.25</v>
      </c>
      <c r="T761" s="162">
        <f t="shared" si="83"/>
        <v>-58</v>
      </c>
      <c r="U761" s="71">
        <f t="shared" si="84"/>
        <v>181.25</v>
      </c>
      <c r="V761" s="71">
        <f t="shared" si="85"/>
        <v>60</v>
      </c>
    </row>
    <row r="762" spans="1:22" x14ac:dyDescent="0.25">
      <c r="A762" s="60" t="s">
        <v>3721</v>
      </c>
      <c r="B762" s="190" t="s">
        <v>1347</v>
      </c>
      <c r="C762" s="191" t="s">
        <v>107</v>
      </c>
      <c r="D762" s="192">
        <v>60306</v>
      </c>
      <c r="E762" s="198" t="s">
        <v>1339</v>
      </c>
      <c r="F762" s="194" t="s">
        <v>201</v>
      </c>
      <c r="G762" s="195">
        <v>127</v>
      </c>
      <c r="H762" s="196">
        <v>127</v>
      </c>
      <c r="I762" s="197">
        <v>8.84</v>
      </c>
      <c r="J762" s="196">
        <v>7.12</v>
      </c>
      <c r="K762" s="197">
        <v>3.74</v>
      </c>
      <c r="L762" s="196">
        <v>3.01</v>
      </c>
      <c r="M762" s="196">
        <f t="shared" si="92"/>
        <v>1286.51</v>
      </c>
      <c r="N762" s="196">
        <f t="shared" si="93"/>
        <v>1286.51</v>
      </c>
      <c r="O762" s="37"/>
      <c r="P762" s="71">
        <v>8.84</v>
      </c>
      <c r="Q762" s="71">
        <v>3.74</v>
      </c>
      <c r="R762" s="71">
        <v>1597.66</v>
      </c>
      <c r="S762" s="71">
        <v>1597.66</v>
      </c>
      <c r="T762" s="162">
        <f t="shared" si="83"/>
        <v>-311.15000000000009</v>
      </c>
      <c r="U762" s="71">
        <f t="shared" si="84"/>
        <v>904.24</v>
      </c>
      <c r="V762" s="71">
        <f t="shared" si="85"/>
        <v>382.27</v>
      </c>
    </row>
    <row r="763" spans="1:22" x14ac:dyDescent="0.25">
      <c r="A763" s="60" t="s">
        <v>3722</v>
      </c>
      <c r="B763" s="190" t="s">
        <v>1348</v>
      </c>
      <c r="C763" s="191" t="s">
        <v>107</v>
      </c>
      <c r="D763" s="192">
        <v>60314</v>
      </c>
      <c r="E763" s="198" t="s">
        <v>251</v>
      </c>
      <c r="F763" s="194" t="s">
        <v>201</v>
      </c>
      <c r="G763" s="195">
        <v>81</v>
      </c>
      <c r="H763" s="196">
        <v>81</v>
      </c>
      <c r="I763" s="197">
        <v>12.69</v>
      </c>
      <c r="J763" s="196">
        <v>10.23</v>
      </c>
      <c r="K763" s="197">
        <v>2.61</v>
      </c>
      <c r="L763" s="196">
        <v>2.1</v>
      </c>
      <c r="M763" s="196">
        <f t="shared" si="92"/>
        <v>998.73</v>
      </c>
      <c r="N763" s="196">
        <f t="shared" si="93"/>
        <v>998.73</v>
      </c>
      <c r="O763" s="37"/>
      <c r="P763" s="71">
        <v>12.69</v>
      </c>
      <c r="Q763" s="71">
        <v>2.61</v>
      </c>
      <c r="R763" s="71">
        <v>1239.3</v>
      </c>
      <c r="S763" s="71">
        <v>1239.3</v>
      </c>
      <c r="T763" s="162">
        <f t="shared" si="83"/>
        <v>-240.56999999999994</v>
      </c>
      <c r="U763" s="71">
        <f t="shared" si="84"/>
        <v>828.63</v>
      </c>
      <c r="V763" s="71">
        <f t="shared" si="85"/>
        <v>170.1</v>
      </c>
    </row>
    <row r="764" spans="1:22" x14ac:dyDescent="0.25">
      <c r="A764" s="60" t="s">
        <v>3723</v>
      </c>
      <c r="B764" s="184" t="s">
        <v>1349</v>
      </c>
      <c r="C764" s="187"/>
      <c r="D764" s="187"/>
      <c r="E764" s="186" t="s">
        <v>233</v>
      </c>
      <c r="F764" s="187"/>
      <c r="G764" s="188"/>
      <c r="H764" s="188"/>
      <c r="I764" s="177"/>
      <c r="J764" s="188"/>
      <c r="K764" s="177"/>
      <c r="L764" s="188"/>
      <c r="M764" s="189">
        <f>M765</f>
        <v>217.62</v>
      </c>
      <c r="N764" s="189">
        <f>N765</f>
        <v>217.62</v>
      </c>
      <c r="O764" s="37"/>
      <c r="P764" s="69"/>
      <c r="Q764" s="69"/>
      <c r="R764" s="70">
        <v>270</v>
      </c>
      <c r="S764" s="70">
        <v>270</v>
      </c>
      <c r="T764" s="162">
        <f t="shared" si="83"/>
        <v>-52.379999999999995</v>
      </c>
      <c r="U764" s="71">
        <f t="shared" si="84"/>
        <v>0</v>
      </c>
      <c r="V764" s="71">
        <f t="shared" si="85"/>
        <v>0</v>
      </c>
    </row>
    <row r="765" spans="1:22" x14ac:dyDescent="0.25">
      <c r="A765" s="60" t="s">
        <v>3724</v>
      </c>
      <c r="B765" s="190" t="s">
        <v>1350</v>
      </c>
      <c r="C765" s="191" t="s">
        <v>107</v>
      </c>
      <c r="D765" s="192">
        <v>60487</v>
      </c>
      <c r="E765" s="198" t="s">
        <v>235</v>
      </c>
      <c r="F765" s="194" t="s">
        <v>102</v>
      </c>
      <c r="G765" s="195">
        <v>18</v>
      </c>
      <c r="H765" s="196">
        <v>18</v>
      </c>
      <c r="I765" s="197">
        <v>15</v>
      </c>
      <c r="J765" s="196">
        <v>12.09</v>
      </c>
      <c r="K765" s="197">
        <v>0</v>
      </c>
      <c r="L765" s="196">
        <v>0</v>
      </c>
      <c r="M765" s="196">
        <f>TRUNC(((J765*G765)+(L765*G765)),2)</f>
        <v>217.62</v>
      </c>
      <c r="N765" s="196">
        <f>TRUNC(((J765*H765)+(L765*H765)),2)</f>
        <v>217.62</v>
      </c>
      <c r="O765" s="37"/>
      <c r="P765" s="71">
        <v>15</v>
      </c>
      <c r="Q765" s="71">
        <v>0</v>
      </c>
      <c r="R765" s="71">
        <v>270</v>
      </c>
      <c r="S765" s="71">
        <v>270</v>
      </c>
      <c r="T765" s="162">
        <f t="shared" si="83"/>
        <v>-52.379999999999995</v>
      </c>
      <c r="U765" s="71">
        <f t="shared" si="84"/>
        <v>217.62</v>
      </c>
      <c r="V765" s="71">
        <f t="shared" si="85"/>
        <v>0</v>
      </c>
    </row>
    <row r="766" spans="1:22" x14ac:dyDescent="0.25">
      <c r="A766" s="60" t="s">
        <v>3725</v>
      </c>
      <c r="B766" s="184" t="s">
        <v>1351</v>
      </c>
      <c r="C766" s="187"/>
      <c r="D766" s="187"/>
      <c r="E766" s="186" t="s">
        <v>1352</v>
      </c>
      <c r="F766" s="187"/>
      <c r="G766" s="188"/>
      <c r="H766" s="188"/>
      <c r="I766" s="177"/>
      <c r="J766" s="188"/>
      <c r="K766" s="177"/>
      <c r="L766" s="188"/>
      <c r="M766" s="189">
        <f>M767</f>
        <v>17702.97</v>
      </c>
      <c r="N766" s="189">
        <f>N767</f>
        <v>17702.97</v>
      </c>
      <c r="O766" s="37"/>
      <c r="P766" s="69"/>
      <c r="Q766" s="69"/>
      <c r="R766" s="70">
        <v>21952.25</v>
      </c>
      <c r="S766" s="70">
        <v>21952.25</v>
      </c>
      <c r="T766" s="162">
        <f t="shared" si="83"/>
        <v>-4249.2799999999988</v>
      </c>
      <c r="U766" s="71">
        <f t="shared" si="84"/>
        <v>0</v>
      </c>
      <c r="V766" s="71">
        <f t="shared" si="85"/>
        <v>0</v>
      </c>
    </row>
    <row r="767" spans="1:22" ht="36" x14ac:dyDescent="0.3">
      <c r="A767" s="60" t="s">
        <v>3726</v>
      </c>
      <c r="B767" s="205" t="s">
        <v>5091</v>
      </c>
      <c r="C767" s="191" t="s">
        <v>127</v>
      </c>
      <c r="D767" s="199" t="s">
        <v>1088</v>
      </c>
      <c r="E767" s="193" t="s">
        <v>1089</v>
      </c>
      <c r="F767" s="206" t="s">
        <v>108</v>
      </c>
      <c r="G767" s="195">
        <v>143.16999999999999</v>
      </c>
      <c r="H767" s="209">
        <v>143.16999999999999</v>
      </c>
      <c r="I767" s="208">
        <v>118.44</v>
      </c>
      <c r="J767" s="196">
        <v>95.52</v>
      </c>
      <c r="K767" s="177">
        <v>34.89</v>
      </c>
      <c r="L767" s="196">
        <v>28.13</v>
      </c>
      <c r="M767" s="196">
        <f>TRUNC(((J767*G767)+(L767*G767)),2)</f>
        <v>17702.97</v>
      </c>
      <c r="N767" s="196">
        <f>TRUNC(((J767*H767)+(L767*H767)),2)</f>
        <v>17702.97</v>
      </c>
      <c r="O767" s="46"/>
      <c r="P767" s="83">
        <v>118.44</v>
      </c>
      <c r="Q767" s="82">
        <v>34.89</v>
      </c>
      <c r="R767" s="82">
        <v>21952.25</v>
      </c>
      <c r="S767" s="71">
        <v>21952.25</v>
      </c>
      <c r="T767" s="162">
        <f t="shared" si="83"/>
        <v>-4249.2799999999988</v>
      </c>
      <c r="U767" s="71">
        <f t="shared" si="84"/>
        <v>13675.59</v>
      </c>
      <c r="V767" s="71">
        <f t="shared" si="85"/>
        <v>4027.37</v>
      </c>
    </row>
    <row r="768" spans="1:22" x14ac:dyDescent="0.25">
      <c r="A768" s="60" t="s">
        <v>3727</v>
      </c>
      <c r="B768" s="178" t="s">
        <v>1353</v>
      </c>
      <c r="C768" s="181"/>
      <c r="D768" s="181"/>
      <c r="E768" s="180" t="s">
        <v>30</v>
      </c>
      <c r="F768" s="181"/>
      <c r="G768" s="182"/>
      <c r="H768" s="182"/>
      <c r="I768" s="177"/>
      <c r="J768" s="182"/>
      <c r="K768" s="177"/>
      <c r="L768" s="182"/>
      <c r="M768" s="183">
        <f>SUM(M769:M820)</f>
        <v>28318.769999999982</v>
      </c>
      <c r="N768" s="183">
        <f>SUM(N769:N820)</f>
        <v>28318.769999999982</v>
      </c>
      <c r="O768" s="37"/>
      <c r="P768" s="67"/>
      <c r="Q768" s="67"/>
      <c r="R768" s="68">
        <v>35148.65</v>
      </c>
      <c r="S768" s="68">
        <v>35148.65</v>
      </c>
      <c r="T768" s="162">
        <f t="shared" si="83"/>
        <v>-6829.8800000000192</v>
      </c>
      <c r="U768" s="71">
        <f t="shared" si="84"/>
        <v>0</v>
      </c>
      <c r="V768" s="71">
        <f t="shared" si="85"/>
        <v>0</v>
      </c>
    </row>
    <row r="769" spans="1:22" x14ac:dyDescent="0.25">
      <c r="A769" s="60" t="s">
        <v>3728</v>
      </c>
      <c r="B769" s="190" t="s">
        <v>1354</v>
      </c>
      <c r="C769" s="191" t="s">
        <v>107</v>
      </c>
      <c r="D769" s="192">
        <v>71670</v>
      </c>
      <c r="E769" s="198" t="s">
        <v>1355</v>
      </c>
      <c r="F769" s="194" t="s">
        <v>102</v>
      </c>
      <c r="G769" s="195">
        <v>4</v>
      </c>
      <c r="H769" s="196">
        <v>4</v>
      </c>
      <c r="I769" s="197">
        <v>106.08</v>
      </c>
      <c r="J769" s="196">
        <v>85.55</v>
      </c>
      <c r="K769" s="197">
        <v>12.05</v>
      </c>
      <c r="L769" s="196">
        <v>9.7100000000000009</v>
      </c>
      <c r="M769" s="196">
        <f t="shared" ref="M769:M800" si="94">TRUNC(((J769*G769)+(L769*G769)),2)</f>
        <v>381.04</v>
      </c>
      <c r="N769" s="196">
        <f t="shared" ref="N769:N800" si="95">TRUNC(((J769*H769)+(L769*H769)),2)</f>
        <v>381.04</v>
      </c>
      <c r="O769" s="37"/>
      <c r="P769" s="71">
        <v>106.08</v>
      </c>
      <c r="Q769" s="71">
        <v>12.05</v>
      </c>
      <c r="R769" s="71">
        <v>472.52</v>
      </c>
      <c r="S769" s="71">
        <v>472.52</v>
      </c>
      <c r="T769" s="162">
        <f t="shared" si="83"/>
        <v>-91.479999999999961</v>
      </c>
      <c r="U769" s="71">
        <f t="shared" si="84"/>
        <v>342.2</v>
      </c>
      <c r="V769" s="71">
        <f t="shared" si="85"/>
        <v>38.840000000000003</v>
      </c>
    </row>
    <row r="770" spans="1:22" x14ac:dyDescent="0.25">
      <c r="A770" s="60" t="s">
        <v>3729</v>
      </c>
      <c r="B770" s="190" t="s">
        <v>1356</v>
      </c>
      <c r="C770" s="191" t="s">
        <v>107</v>
      </c>
      <c r="D770" s="192">
        <v>70251</v>
      </c>
      <c r="E770" s="198" t="s">
        <v>1357</v>
      </c>
      <c r="F770" s="194" t="s">
        <v>102</v>
      </c>
      <c r="G770" s="195">
        <v>12</v>
      </c>
      <c r="H770" s="196">
        <v>12</v>
      </c>
      <c r="I770" s="197">
        <v>0.08</v>
      </c>
      <c r="J770" s="196">
        <v>0.06</v>
      </c>
      <c r="K770" s="197">
        <v>0</v>
      </c>
      <c r="L770" s="196">
        <v>0</v>
      </c>
      <c r="M770" s="196">
        <f t="shared" si="94"/>
        <v>0.72</v>
      </c>
      <c r="N770" s="196">
        <f t="shared" si="95"/>
        <v>0.72</v>
      </c>
      <c r="O770" s="37"/>
      <c r="P770" s="71">
        <v>0.08</v>
      </c>
      <c r="Q770" s="71">
        <v>0</v>
      </c>
      <c r="R770" s="71">
        <v>0.96</v>
      </c>
      <c r="S770" s="71">
        <v>0.96</v>
      </c>
      <c r="T770" s="162">
        <f t="shared" si="83"/>
        <v>-0.24</v>
      </c>
      <c r="U770" s="71">
        <f t="shared" si="84"/>
        <v>0.72</v>
      </c>
      <c r="V770" s="71">
        <f t="shared" si="85"/>
        <v>0</v>
      </c>
    </row>
    <row r="771" spans="1:22" x14ac:dyDescent="0.25">
      <c r="A771" s="60" t="s">
        <v>3730</v>
      </c>
      <c r="B771" s="190" t="s">
        <v>1358</v>
      </c>
      <c r="C771" s="191" t="s">
        <v>107</v>
      </c>
      <c r="D771" s="192">
        <v>70392</v>
      </c>
      <c r="E771" s="198" t="s">
        <v>530</v>
      </c>
      <c r="F771" s="194" t="s">
        <v>102</v>
      </c>
      <c r="G771" s="195">
        <v>94</v>
      </c>
      <c r="H771" s="196">
        <v>94</v>
      </c>
      <c r="I771" s="197">
        <v>0.27</v>
      </c>
      <c r="J771" s="196">
        <v>0.21</v>
      </c>
      <c r="K771" s="197">
        <v>0.6</v>
      </c>
      <c r="L771" s="196">
        <v>0.48</v>
      </c>
      <c r="M771" s="196">
        <f t="shared" si="94"/>
        <v>64.86</v>
      </c>
      <c r="N771" s="196">
        <f t="shared" si="95"/>
        <v>64.86</v>
      </c>
      <c r="O771" s="37"/>
      <c r="P771" s="71">
        <v>0.27</v>
      </c>
      <c r="Q771" s="71">
        <v>0.6</v>
      </c>
      <c r="R771" s="71">
        <v>81.78</v>
      </c>
      <c r="S771" s="71">
        <v>81.78</v>
      </c>
      <c r="T771" s="162">
        <f t="shared" si="83"/>
        <v>-16.920000000000002</v>
      </c>
      <c r="U771" s="71">
        <f t="shared" si="84"/>
        <v>19.739999999999998</v>
      </c>
      <c r="V771" s="71">
        <f t="shared" si="85"/>
        <v>45.12</v>
      </c>
    </row>
    <row r="772" spans="1:22" x14ac:dyDescent="0.25">
      <c r="A772" s="60" t="s">
        <v>3731</v>
      </c>
      <c r="B772" s="190" t="s">
        <v>1359</v>
      </c>
      <c r="C772" s="191" t="s">
        <v>107</v>
      </c>
      <c r="D772" s="192">
        <v>70581</v>
      </c>
      <c r="E772" s="198" t="s">
        <v>1360</v>
      </c>
      <c r="F772" s="194" t="s">
        <v>143</v>
      </c>
      <c r="G772" s="195">
        <v>420</v>
      </c>
      <c r="H772" s="196">
        <v>420</v>
      </c>
      <c r="I772" s="197">
        <v>4.43</v>
      </c>
      <c r="J772" s="196">
        <v>3.57</v>
      </c>
      <c r="K772" s="197">
        <v>2.06</v>
      </c>
      <c r="L772" s="196">
        <v>1.66</v>
      </c>
      <c r="M772" s="196">
        <f t="shared" si="94"/>
        <v>2196.6</v>
      </c>
      <c r="N772" s="196">
        <f t="shared" si="95"/>
        <v>2196.6</v>
      </c>
      <c r="O772" s="37"/>
      <c r="P772" s="71">
        <v>4.43</v>
      </c>
      <c r="Q772" s="71">
        <v>2.06</v>
      </c>
      <c r="R772" s="71">
        <v>2725.8</v>
      </c>
      <c r="S772" s="71">
        <v>2725.8</v>
      </c>
      <c r="T772" s="162">
        <f t="shared" si="83"/>
        <v>-529.20000000000027</v>
      </c>
      <c r="U772" s="71">
        <f t="shared" si="84"/>
        <v>1499.4</v>
      </c>
      <c r="V772" s="71">
        <f t="shared" si="85"/>
        <v>697.2</v>
      </c>
    </row>
    <row r="773" spans="1:22" x14ac:dyDescent="0.25">
      <c r="A773" s="60" t="s">
        <v>3732</v>
      </c>
      <c r="B773" s="190" t="s">
        <v>1361</v>
      </c>
      <c r="C773" s="191" t="s">
        <v>107</v>
      </c>
      <c r="D773" s="192">
        <v>70582</v>
      </c>
      <c r="E773" s="198" t="s">
        <v>1362</v>
      </c>
      <c r="F773" s="194" t="s">
        <v>143</v>
      </c>
      <c r="G773" s="195">
        <v>99</v>
      </c>
      <c r="H773" s="196">
        <v>99</v>
      </c>
      <c r="I773" s="197">
        <v>6.14</v>
      </c>
      <c r="J773" s="196">
        <v>4.95</v>
      </c>
      <c r="K773" s="197">
        <v>2.2400000000000002</v>
      </c>
      <c r="L773" s="196">
        <v>1.8</v>
      </c>
      <c r="M773" s="196">
        <f t="shared" si="94"/>
        <v>668.25</v>
      </c>
      <c r="N773" s="196">
        <f t="shared" si="95"/>
        <v>668.25</v>
      </c>
      <c r="O773" s="37"/>
      <c r="P773" s="71">
        <v>6.14</v>
      </c>
      <c r="Q773" s="71">
        <v>2.2400000000000002</v>
      </c>
      <c r="R773" s="71">
        <v>829.62</v>
      </c>
      <c r="S773" s="71">
        <v>829.62</v>
      </c>
      <c r="T773" s="162">
        <f t="shared" si="83"/>
        <v>-161.37</v>
      </c>
      <c r="U773" s="71">
        <f t="shared" si="84"/>
        <v>490.05</v>
      </c>
      <c r="V773" s="71">
        <f t="shared" si="85"/>
        <v>178.2</v>
      </c>
    </row>
    <row r="774" spans="1:22" x14ac:dyDescent="0.25">
      <c r="A774" s="60" t="s">
        <v>3733</v>
      </c>
      <c r="B774" s="190" t="s">
        <v>1363</v>
      </c>
      <c r="C774" s="191" t="s">
        <v>107</v>
      </c>
      <c r="D774" s="192">
        <v>70584</v>
      </c>
      <c r="E774" s="198" t="s">
        <v>1364</v>
      </c>
      <c r="F774" s="194" t="s">
        <v>143</v>
      </c>
      <c r="G774" s="195">
        <v>236</v>
      </c>
      <c r="H774" s="196">
        <v>236</v>
      </c>
      <c r="I774" s="197">
        <v>9.2200000000000006</v>
      </c>
      <c r="J774" s="196">
        <v>7.43</v>
      </c>
      <c r="K774" s="197">
        <v>2.61</v>
      </c>
      <c r="L774" s="196">
        <v>2.1</v>
      </c>
      <c r="M774" s="196">
        <f t="shared" si="94"/>
        <v>2249.08</v>
      </c>
      <c r="N774" s="196">
        <f t="shared" si="95"/>
        <v>2249.08</v>
      </c>
      <c r="O774" s="37"/>
      <c r="P774" s="71">
        <v>9.2200000000000006</v>
      </c>
      <c r="Q774" s="71">
        <v>2.61</v>
      </c>
      <c r="R774" s="71">
        <v>2791.88</v>
      </c>
      <c r="S774" s="71">
        <v>2791.88</v>
      </c>
      <c r="T774" s="162">
        <f t="shared" si="83"/>
        <v>-542.80000000000018</v>
      </c>
      <c r="U774" s="71">
        <f t="shared" si="84"/>
        <v>1753.48</v>
      </c>
      <c r="V774" s="71">
        <f t="shared" si="85"/>
        <v>495.6</v>
      </c>
    </row>
    <row r="775" spans="1:22" x14ac:dyDescent="0.25">
      <c r="A775" s="60" t="s">
        <v>3734</v>
      </c>
      <c r="B775" s="190" t="s">
        <v>1365</v>
      </c>
      <c r="C775" s="191" t="s">
        <v>107</v>
      </c>
      <c r="D775" s="192">
        <v>70626</v>
      </c>
      <c r="E775" s="198" t="s">
        <v>581</v>
      </c>
      <c r="F775" s="194" t="s">
        <v>143</v>
      </c>
      <c r="G775" s="195">
        <v>423</v>
      </c>
      <c r="H775" s="196">
        <v>423</v>
      </c>
      <c r="I775" s="197">
        <v>3</v>
      </c>
      <c r="J775" s="196">
        <v>2.41</v>
      </c>
      <c r="K775" s="197">
        <v>2.4300000000000002</v>
      </c>
      <c r="L775" s="196">
        <v>1.95</v>
      </c>
      <c r="M775" s="196">
        <f t="shared" si="94"/>
        <v>1844.28</v>
      </c>
      <c r="N775" s="196">
        <f t="shared" si="95"/>
        <v>1844.28</v>
      </c>
      <c r="O775" s="37"/>
      <c r="P775" s="71">
        <v>3</v>
      </c>
      <c r="Q775" s="71">
        <v>2.4300000000000002</v>
      </c>
      <c r="R775" s="71">
        <v>2296.89</v>
      </c>
      <c r="S775" s="71">
        <v>2296.89</v>
      </c>
      <c r="T775" s="162">
        <f t="shared" si="83"/>
        <v>-452.6099999999999</v>
      </c>
      <c r="U775" s="71">
        <f t="shared" si="84"/>
        <v>1019.43</v>
      </c>
      <c r="V775" s="71">
        <f t="shared" si="85"/>
        <v>824.85</v>
      </c>
    </row>
    <row r="776" spans="1:22" x14ac:dyDescent="0.25">
      <c r="A776" s="60" t="s">
        <v>3735</v>
      </c>
      <c r="B776" s="190" t="s">
        <v>1366</v>
      </c>
      <c r="C776" s="191" t="s">
        <v>107</v>
      </c>
      <c r="D776" s="192">
        <v>70634</v>
      </c>
      <c r="E776" s="198" t="s">
        <v>1105</v>
      </c>
      <c r="F776" s="194" t="s">
        <v>108</v>
      </c>
      <c r="G776" s="195">
        <v>1</v>
      </c>
      <c r="H776" s="196">
        <v>1</v>
      </c>
      <c r="I776" s="197">
        <v>82.87</v>
      </c>
      <c r="J776" s="196">
        <v>66.83</v>
      </c>
      <c r="K776" s="197">
        <v>18.68</v>
      </c>
      <c r="L776" s="196">
        <v>15.06</v>
      </c>
      <c r="M776" s="196">
        <f t="shared" si="94"/>
        <v>81.89</v>
      </c>
      <c r="N776" s="196">
        <f t="shared" si="95"/>
        <v>81.89</v>
      </c>
      <c r="O776" s="37"/>
      <c r="P776" s="71">
        <v>82.87</v>
      </c>
      <c r="Q776" s="71">
        <v>18.68</v>
      </c>
      <c r="R776" s="71">
        <v>101.55</v>
      </c>
      <c r="S776" s="71">
        <v>101.55</v>
      </c>
      <c r="T776" s="162">
        <f t="shared" si="83"/>
        <v>-19.659999999999997</v>
      </c>
      <c r="U776" s="71">
        <f t="shared" si="84"/>
        <v>66.83</v>
      </c>
      <c r="V776" s="71">
        <f t="shared" si="85"/>
        <v>15.06</v>
      </c>
    </row>
    <row r="777" spans="1:22" x14ac:dyDescent="0.25">
      <c r="A777" s="60" t="s">
        <v>3736</v>
      </c>
      <c r="B777" s="190" t="s">
        <v>1367</v>
      </c>
      <c r="C777" s="191" t="s">
        <v>107</v>
      </c>
      <c r="D777" s="192">
        <v>70647</v>
      </c>
      <c r="E777" s="198" t="s">
        <v>395</v>
      </c>
      <c r="F777" s="194" t="s">
        <v>102</v>
      </c>
      <c r="G777" s="195">
        <v>1</v>
      </c>
      <c r="H777" s="196">
        <v>1</v>
      </c>
      <c r="I777" s="197">
        <v>57.92</v>
      </c>
      <c r="J777" s="196">
        <v>46.71</v>
      </c>
      <c r="K777" s="197">
        <v>56.04</v>
      </c>
      <c r="L777" s="196">
        <v>45.19</v>
      </c>
      <c r="M777" s="196">
        <f t="shared" si="94"/>
        <v>91.9</v>
      </c>
      <c r="N777" s="196">
        <f t="shared" si="95"/>
        <v>91.9</v>
      </c>
      <c r="O777" s="37"/>
      <c r="P777" s="71">
        <v>57.92</v>
      </c>
      <c r="Q777" s="71">
        <v>56.04</v>
      </c>
      <c r="R777" s="71">
        <v>113.96</v>
      </c>
      <c r="S777" s="71">
        <v>113.96</v>
      </c>
      <c r="T777" s="162">
        <f t="shared" si="83"/>
        <v>-22.059999999999988</v>
      </c>
      <c r="U777" s="71">
        <f t="shared" si="84"/>
        <v>46.71</v>
      </c>
      <c r="V777" s="71">
        <f t="shared" si="85"/>
        <v>45.19</v>
      </c>
    </row>
    <row r="778" spans="1:22" x14ac:dyDescent="0.25">
      <c r="A778" s="60" t="s">
        <v>3737</v>
      </c>
      <c r="B778" s="190" t="s">
        <v>1368</v>
      </c>
      <c r="C778" s="191" t="s">
        <v>107</v>
      </c>
      <c r="D778" s="192">
        <v>70680</v>
      </c>
      <c r="E778" s="198" t="s">
        <v>1109</v>
      </c>
      <c r="F778" s="194" t="s">
        <v>102</v>
      </c>
      <c r="G778" s="195">
        <v>4</v>
      </c>
      <c r="H778" s="196">
        <v>4</v>
      </c>
      <c r="I778" s="197">
        <v>2.66</v>
      </c>
      <c r="J778" s="196">
        <v>2.14</v>
      </c>
      <c r="K778" s="197">
        <v>5.61</v>
      </c>
      <c r="L778" s="196">
        <v>4.5199999999999996</v>
      </c>
      <c r="M778" s="196">
        <f t="shared" si="94"/>
        <v>26.64</v>
      </c>
      <c r="N778" s="196">
        <f t="shared" si="95"/>
        <v>26.64</v>
      </c>
      <c r="O778" s="37"/>
      <c r="P778" s="71">
        <v>2.66</v>
      </c>
      <c r="Q778" s="71">
        <v>5.61</v>
      </c>
      <c r="R778" s="71">
        <v>33.08</v>
      </c>
      <c r="S778" s="71">
        <v>33.08</v>
      </c>
      <c r="T778" s="162">
        <f t="shared" si="83"/>
        <v>-6.4399999999999977</v>
      </c>
      <c r="U778" s="71">
        <f t="shared" si="84"/>
        <v>8.56</v>
      </c>
      <c r="V778" s="71">
        <f t="shared" si="85"/>
        <v>18.079999999999998</v>
      </c>
    </row>
    <row r="779" spans="1:22" x14ac:dyDescent="0.25">
      <c r="A779" s="60" t="s">
        <v>3738</v>
      </c>
      <c r="B779" s="190" t="s">
        <v>1369</v>
      </c>
      <c r="C779" s="191" t="s">
        <v>107</v>
      </c>
      <c r="D779" s="192">
        <v>70682</v>
      </c>
      <c r="E779" s="198" t="s">
        <v>1111</v>
      </c>
      <c r="F779" s="194" t="s">
        <v>102</v>
      </c>
      <c r="G779" s="195">
        <v>30</v>
      </c>
      <c r="H779" s="196">
        <v>30</v>
      </c>
      <c r="I779" s="197">
        <v>5.22</v>
      </c>
      <c r="J779" s="196">
        <v>4.2</v>
      </c>
      <c r="K779" s="197">
        <v>5.61</v>
      </c>
      <c r="L779" s="196">
        <v>4.5199999999999996</v>
      </c>
      <c r="M779" s="196">
        <f t="shared" si="94"/>
        <v>261.60000000000002</v>
      </c>
      <c r="N779" s="196">
        <f t="shared" si="95"/>
        <v>261.60000000000002</v>
      </c>
      <c r="O779" s="37"/>
      <c r="P779" s="71">
        <v>5.22</v>
      </c>
      <c r="Q779" s="71">
        <v>5.61</v>
      </c>
      <c r="R779" s="71">
        <v>324.89999999999998</v>
      </c>
      <c r="S779" s="71">
        <v>324.89999999999998</v>
      </c>
      <c r="T779" s="162">
        <f t="shared" si="83"/>
        <v>-63.299999999999955</v>
      </c>
      <c r="U779" s="71">
        <f t="shared" si="84"/>
        <v>126</v>
      </c>
      <c r="V779" s="71">
        <f t="shared" si="85"/>
        <v>135.6</v>
      </c>
    </row>
    <row r="780" spans="1:22" x14ac:dyDescent="0.25">
      <c r="A780" s="60" t="s">
        <v>3739</v>
      </c>
      <c r="B780" s="190" t="s">
        <v>1370</v>
      </c>
      <c r="C780" s="191" t="s">
        <v>107</v>
      </c>
      <c r="D780" s="192">
        <v>70691</v>
      </c>
      <c r="E780" s="198" t="s">
        <v>1115</v>
      </c>
      <c r="F780" s="194" t="s">
        <v>102</v>
      </c>
      <c r="G780" s="195">
        <v>14</v>
      </c>
      <c r="H780" s="196">
        <v>14</v>
      </c>
      <c r="I780" s="197">
        <v>2.42</v>
      </c>
      <c r="J780" s="196">
        <v>1.95</v>
      </c>
      <c r="K780" s="197">
        <v>5.61</v>
      </c>
      <c r="L780" s="196">
        <v>4.5199999999999996</v>
      </c>
      <c r="M780" s="196">
        <f t="shared" si="94"/>
        <v>90.58</v>
      </c>
      <c r="N780" s="196">
        <f t="shared" si="95"/>
        <v>90.58</v>
      </c>
      <c r="O780" s="37"/>
      <c r="P780" s="71">
        <v>2.42</v>
      </c>
      <c r="Q780" s="71">
        <v>5.61</v>
      </c>
      <c r="R780" s="71">
        <v>112.42</v>
      </c>
      <c r="S780" s="71">
        <v>112.42</v>
      </c>
      <c r="T780" s="162">
        <f t="shared" si="83"/>
        <v>-21.840000000000003</v>
      </c>
      <c r="U780" s="71">
        <f t="shared" si="84"/>
        <v>27.3</v>
      </c>
      <c r="V780" s="71">
        <f t="shared" si="85"/>
        <v>63.28</v>
      </c>
    </row>
    <row r="781" spans="1:22" x14ac:dyDescent="0.3">
      <c r="A781" s="60" t="s">
        <v>3740</v>
      </c>
      <c r="B781" s="190" t="s">
        <v>1371</v>
      </c>
      <c r="C781" s="191" t="s">
        <v>107</v>
      </c>
      <c r="D781" s="192">
        <v>70714</v>
      </c>
      <c r="E781" s="198" t="s">
        <v>1120</v>
      </c>
      <c r="F781" s="194" t="s">
        <v>102</v>
      </c>
      <c r="G781" s="195">
        <v>1</v>
      </c>
      <c r="H781" s="196">
        <v>1</v>
      </c>
      <c r="I781" s="197">
        <v>123.26</v>
      </c>
      <c r="J781" s="196">
        <v>99.4</v>
      </c>
      <c r="K781" s="197">
        <v>209.9</v>
      </c>
      <c r="L781" s="196">
        <v>169.28</v>
      </c>
      <c r="M781" s="196">
        <f t="shared" si="94"/>
        <v>268.68</v>
      </c>
      <c r="N781" s="196">
        <f t="shared" si="95"/>
        <v>268.68</v>
      </c>
      <c r="O781" s="45"/>
      <c r="P781" s="71">
        <v>123.26</v>
      </c>
      <c r="Q781" s="71">
        <v>209.9</v>
      </c>
      <c r="R781" s="71">
        <v>333.16</v>
      </c>
      <c r="S781" s="71">
        <v>333.16</v>
      </c>
      <c r="T781" s="162">
        <f t="shared" ref="T781:T844" si="96">N781-S781</f>
        <v>-64.480000000000018</v>
      </c>
      <c r="U781" s="71">
        <f t="shared" si="84"/>
        <v>99.4</v>
      </c>
      <c r="V781" s="71">
        <f t="shared" si="85"/>
        <v>169.28</v>
      </c>
    </row>
    <row r="782" spans="1:22" ht="24" x14ac:dyDescent="0.3">
      <c r="A782" s="60" t="s">
        <v>3741</v>
      </c>
      <c r="B782" s="190" t="s">
        <v>1372</v>
      </c>
      <c r="C782" s="191" t="s">
        <v>127</v>
      </c>
      <c r="D782" s="199" t="s">
        <v>386</v>
      </c>
      <c r="E782" s="193" t="s">
        <v>2914</v>
      </c>
      <c r="F782" s="194" t="s">
        <v>102</v>
      </c>
      <c r="G782" s="195">
        <v>24</v>
      </c>
      <c r="H782" s="196">
        <v>24</v>
      </c>
      <c r="I782" s="197">
        <v>91.28</v>
      </c>
      <c r="J782" s="196">
        <v>73.61</v>
      </c>
      <c r="K782" s="197">
        <v>14.44</v>
      </c>
      <c r="L782" s="196">
        <v>11.64</v>
      </c>
      <c r="M782" s="196">
        <f t="shared" si="94"/>
        <v>2046</v>
      </c>
      <c r="N782" s="196">
        <f t="shared" si="95"/>
        <v>2046</v>
      </c>
      <c r="O782" s="45"/>
      <c r="P782" s="71">
        <v>91.28</v>
      </c>
      <c r="Q782" s="71">
        <v>14.44</v>
      </c>
      <c r="R782" s="71">
        <v>2537.2800000000002</v>
      </c>
      <c r="S782" s="71">
        <v>2537.2800000000002</v>
      </c>
      <c r="T782" s="162">
        <f t="shared" si="96"/>
        <v>-491.2800000000002</v>
      </c>
      <c r="U782" s="71">
        <f t="shared" si="84"/>
        <v>1766.64</v>
      </c>
      <c r="V782" s="71">
        <f t="shared" si="85"/>
        <v>279.36</v>
      </c>
    </row>
    <row r="783" spans="1:22" x14ac:dyDescent="0.3">
      <c r="A783" s="60" t="s">
        <v>3742</v>
      </c>
      <c r="B783" s="190" t="s">
        <v>1373</v>
      </c>
      <c r="C783" s="191" t="s">
        <v>131</v>
      </c>
      <c r="D783" s="192">
        <v>100903</v>
      </c>
      <c r="E783" s="198" t="s">
        <v>388</v>
      </c>
      <c r="F783" s="194" t="s">
        <v>102</v>
      </c>
      <c r="G783" s="195">
        <v>48</v>
      </c>
      <c r="H783" s="196">
        <v>48</v>
      </c>
      <c r="I783" s="197">
        <v>19.95</v>
      </c>
      <c r="J783" s="196">
        <v>16.079999999999998</v>
      </c>
      <c r="K783" s="197">
        <v>7.25</v>
      </c>
      <c r="L783" s="196">
        <v>5.84</v>
      </c>
      <c r="M783" s="196">
        <f t="shared" si="94"/>
        <v>1052.1600000000001</v>
      </c>
      <c r="N783" s="196">
        <f t="shared" si="95"/>
        <v>1052.1600000000001</v>
      </c>
      <c r="O783" s="45"/>
      <c r="P783" s="71">
        <v>19.95</v>
      </c>
      <c r="Q783" s="71">
        <v>7.25</v>
      </c>
      <c r="R783" s="71">
        <v>1305.5999999999999</v>
      </c>
      <c r="S783" s="71">
        <v>1305.5999999999999</v>
      </c>
      <c r="T783" s="162">
        <f t="shared" si="96"/>
        <v>-253.43999999999983</v>
      </c>
      <c r="U783" s="71">
        <f t="shared" si="84"/>
        <v>771.84</v>
      </c>
      <c r="V783" s="71">
        <f t="shared" si="85"/>
        <v>280.32</v>
      </c>
    </row>
    <row r="784" spans="1:22" x14ac:dyDescent="0.25">
      <c r="A784" s="60" t="s">
        <v>3743</v>
      </c>
      <c r="B784" s="190" t="s">
        <v>1374</v>
      </c>
      <c r="C784" s="191" t="s">
        <v>107</v>
      </c>
      <c r="D784" s="192">
        <v>70772</v>
      </c>
      <c r="E784" s="198" t="s">
        <v>588</v>
      </c>
      <c r="F784" s="194" t="s">
        <v>102</v>
      </c>
      <c r="G784" s="195">
        <v>26</v>
      </c>
      <c r="H784" s="196">
        <v>26</v>
      </c>
      <c r="I784" s="197">
        <v>37.5</v>
      </c>
      <c r="J784" s="196">
        <v>30.24</v>
      </c>
      <c r="K784" s="197">
        <v>0</v>
      </c>
      <c r="L784" s="196">
        <v>0</v>
      </c>
      <c r="M784" s="196">
        <f t="shared" si="94"/>
        <v>786.24</v>
      </c>
      <c r="N784" s="196">
        <f t="shared" si="95"/>
        <v>786.24</v>
      </c>
      <c r="O784" s="37"/>
      <c r="P784" s="71">
        <v>37.5</v>
      </c>
      <c r="Q784" s="71">
        <v>0</v>
      </c>
      <c r="R784" s="71">
        <v>975</v>
      </c>
      <c r="S784" s="71">
        <v>975</v>
      </c>
      <c r="T784" s="162">
        <f t="shared" si="96"/>
        <v>-188.76</v>
      </c>
      <c r="U784" s="71">
        <f t="shared" ref="U784:U847" si="97">TRUNC(J784*H784,2)</f>
        <v>786.24</v>
      </c>
      <c r="V784" s="71">
        <f t="shared" ref="V784:V847" si="98">TRUNC(L784*H784,2)</f>
        <v>0</v>
      </c>
    </row>
    <row r="785" spans="1:22" x14ac:dyDescent="0.25">
      <c r="A785" s="60" t="s">
        <v>3744</v>
      </c>
      <c r="B785" s="190" t="s">
        <v>1375</v>
      </c>
      <c r="C785" s="191" t="s">
        <v>107</v>
      </c>
      <c r="D785" s="192">
        <v>70910</v>
      </c>
      <c r="E785" s="198" t="s">
        <v>1376</v>
      </c>
      <c r="F785" s="194" t="s">
        <v>102</v>
      </c>
      <c r="G785" s="195">
        <v>6</v>
      </c>
      <c r="H785" s="196">
        <v>6</v>
      </c>
      <c r="I785" s="197">
        <v>1.99</v>
      </c>
      <c r="J785" s="196">
        <v>1.6</v>
      </c>
      <c r="K785" s="197">
        <v>0</v>
      </c>
      <c r="L785" s="196">
        <v>0</v>
      </c>
      <c r="M785" s="196">
        <f t="shared" si="94"/>
        <v>9.6</v>
      </c>
      <c r="N785" s="196">
        <f t="shared" si="95"/>
        <v>9.6</v>
      </c>
      <c r="O785" s="37"/>
      <c r="P785" s="71">
        <v>1.99</v>
      </c>
      <c r="Q785" s="71">
        <v>0</v>
      </c>
      <c r="R785" s="71">
        <v>11.94</v>
      </c>
      <c r="S785" s="71">
        <v>11.94</v>
      </c>
      <c r="T785" s="162">
        <f t="shared" si="96"/>
        <v>-2.34</v>
      </c>
      <c r="U785" s="71">
        <f t="shared" si="97"/>
        <v>9.6</v>
      </c>
      <c r="V785" s="71">
        <f t="shared" si="98"/>
        <v>0</v>
      </c>
    </row>
    <row r="786" spans="1:22" x14ac:dyDescent="0.25">
      <c r="A786" s="60" t="s">
        <v>3745</v>
      </c>
      <c r="B786" s="190" t="s">
        <v>1377</v>
      </c>
      <c r="C786" s="191" t="s">
        <v>107</v>
      </c>
      <c r="D786" s="192">
        <v>71115</v>
      </c>
      <c r="E786" s="198" t="s">
        <v>1378</v>
      </c>
      <c r="F786" s="194" t="s">
        <v>102</v>
      </c>
      <c r="G786" s="195">
        <v>1</v>
      </c>
      <c r="H786" s="196">
        <v>1</v>
      </c>
      <c r="I786" s="197">
        <v>18.850000000000001</v>
      </c>
      <c r="J786" s="196">
        <v>15.2</v>
      </c>
      <c r="K786" s="197">
        <v>5.98</v>
      </c>
      <c r="L786" s="196">
        <v>4.82</v>
      </c>
      <c r="M786" s="196">
        <f t="shared" si="94"/>
        <v>20.02</v>
      </c>
      <c r="N786" s="196">
        <f t="shared" si="95"/>
        <v>20.02</v>
      </c>
      <c r="O786" s="37"/>
      <c r="P786" s="71">
        <v>18.850000000000001</v>
      </c>
      <c r="Q786" s="71">
        <v>5.98</v>
      </c>
      <c r="R786" s="71">
        <v>24.83</v>
      </c>
      <c r="S786" s="71">
        <v>24.83</v>
      </c>
      <c r="T786" s="162">
        <f t="shared" si="96"/>
        <v>-4.8099999999999987</v>
      </c>
      <c r="U786" s="71">
        <f t="shared" si="97"/>
        <v>15.2</v>
      </c>
      <c r="V786" s="71">
        <f t="shared" si="98"/>
        <v>4.82</v>
      </c>
    </row>
    <row r="787" spans="1:22" x14ac:dyDescent="0.25">
      <c r="A787" s="60" t="s">
        <v>3746</v>
      </c>
      <c r="B787" s="190" t="s">
        <v>1379</v>
      </c>
      <c r="C787" s="191" t="s">
        <v>107</v>
      </c>
      <c r="D787" s="192">
        <v>71171</v>
      </c>
      <c r="E787" s="198" t="s">
        <v>1126</v>
      </c>
      <c r="F787" s="194" t="s">
        <v>102</v>
      </c>
      <c r="G787" s="195">
        <v>8</v>
      </c>
      <c r="H787" s="196">
        <v>8</v>
      </c>
      <c r="I787" s="197">
        <v>11.88</v>
      </c>
      <c r="J787" s="196">
        <v>9.58</v>
      </c>
      <c r="K787" s="197">
        <v>11.21</v>
      </c>
      <c r="L787" s="196">
        <v>9.0399999999999991</v>
      </c>
      <c r="M787" s="196">
        <f t="shared" si="94"/>
        <v>148.96</v>
      </c>
      <c r="N787" s="196">
        <f t="shared" si="95"/>
        <v>148.96</v>
      </c>
      <c r="O787" s="37"/>
      <c r="P787" s="71">
        <v>11.88</v>
      </c>
      <c r="Q787" s="71">
        <v>11.21</v>
      </c>
      <c r="R787" s="71">
        <v>184.72</v>
      </c>
      <c r="S787" s="71">
        <v>184.72</v>
      </c>
      <c r="T787" s="162">
        <f t="shared" si="96"/>
        <v>-35.759999999999991</v>
      </c>
      <c r="U787" s="71">
        <f t="shared" si="97"/>
        <v>76.64</v>
      </c>
      <c r="V787" s="71">
        <f t="shared" si="98"/>
        <v>72.319999999999993</v>
      </c>
    </row>
    <row r="788" spans="1:22" x14ac:dyDescent="0.25">
      <c r="A788" s="60" t="s">
        <v>3747</v>
      </c>
      <c r="B788" s="190" t="s">
        <v>1380</v>
      </c>
      <c r="C788" s="191" t="s">
        <v>107</v>
      </c>
      <c r="D788" s="192">
        <v>71174</v>
      </c>
      <c r="E788" s="198" t="s">
        <v>1381</v>
      </c>
      <c r="F788" s="194" t="s">
        <v>102</v>
      </c>
      <c r="G788" s="195">
        <v>1</v>
      </c>
      <c r="H788" s="196">
        <v>1</v>
      </c>
      <c r="I788" s="197">
        <v>76.819999999999993</v>
      </c>
      <c r="J788" s="196">
        <v>61.95</v>
      </c>
      <c r="K788" s="197">
        <v>33.619999999999997</v>
      </c>
      <c r="L788" s="196">
        <v>27.11</v>
      </c>
      <c r="M788" s="196">
        <f t="shared" si="94"/>
        <v>89.06</v>
      </c>
      <c r="N788" s="196">
        <f t="shared" si="95"/>
        <v>89.06</v>
      </c>
      <c r="O788" s="37"/>
      <c r="P788" s="71">
        <v>76.819999999999993</v>
      </c>
      <c r="Q788" s="71">
        <v>33.619999999999997</v>
      </c>
      <c r="R788" s="71">
        <v>110.44</v>
      </c>
      <c r="S788" s="71">
        <v>110.44</v>
      </c>
      <c r="T788" s="162">
        <f t="shared" si="96"/>
        <v>-21.379999999999995</v>
      </c>
      <c r="U788" s="71">
        <f t="shared" si="97"/>
        <v>61.95</v>
      </c>
      <c r="V788" s="71">
        <f t="shared" si="98"/>
        <v>27.11</v>
      </c>
    </row>
    <row r="789" spans="1:22" x14ac:dyDescent="0.3">
      <c r="A789" s="60" t="s">
        <v>3748</v>
      </c>
      <c r="B789" s="190" t="s">
        <v>1382</v>
      </c>
      <c r="C789" s="191" t="s">
        <v>107</v>
      </c>
      <c r="D789" s="192">
        <v>71190</v>
      </c>
      <c r="E789" s="198" t="s">
        <v>1383</v>
      </c>
      <c r="F789" s="194" t="s">
        <v>143</v>
      </c>
      <c r="G789" s="195">
        <v>90</v>
      </c>
      <c r="H789" s="196">
        <v>90</v>
      </c>
      <c r="I789" s="197">
        <v>24.01</v>
      </c>
      <c r="J789" s="196">
        <v>19.36</v>
      </c>
      <c r="K789" s="197">
        <v>11.96</v>
      </c>
      <c r="L789" s="196">
        <v>9.64</v>
      </c>
      <c r="M789" s="196">
        <f t="shared" si="94"/>
        <v>2610</v>
      </c>
      <c r="N789" s="196">
        <f t="shared" si="95"/>
        <v>2610</v>
      </c>
      <c r="O789" s="45"/>
      <c r="P789" s="71">
        <v>24.01</v>
      </c>
      <c r="Q789" s="71">
        <v>11.96</v>
      </c>
      <c r="R789" s="71">
        <v>3237.3</v>
      </c>
      <c r="S789" s="71">
        <v>3237.3</v>
      </c>
      <c r="T789" s="162">
        <f t="shared" si="96"/>
        <v>-627.30000000000018</v>
      </c>
      <c r="U789" s="71">
        <f t="shared" si="97"/>
        <v>1742.4</v>
      </c>
      <c r="V789" s="71">
        <f t="shared" si="98"/>
        <v>867.6</v>
      </c>
    </row>
    <row r="790" spans="1:22" x14ac:dyDescent="0.25">
      <c r="A790" s="60" t="s">
        <v>3749</v>
      </c>
      <c r="B790" s="190" t="s">
        <v>1384</v>
      </c>
      <c r="C790" s="191" t="s">
        <v>107</v>
      </c>
      <c r="D790" s="192">
        <v>71193</v>
      </c>
      <c r="E790" s="198" t="s">
        <v>1385</v>
      </c>
      <c r="F790" s="194" t="s">
        <v>143</v>
      </c>
      <c r="G790" s="195">
        <v>114</v>
      </c>
      <c r="H790" s="196">
        <v>114</v>
      </c>
      <c r="I790" s="197">
        <v>2.02</v>
      </c>
      <c r="J790" s="196">
        <v>1.62</v>
      </c>
      <c r="K790" s="197">
        <v>6.35</v>
      </c>
      <c r="L790" s="196">
        <v>5.12</v>
      </c>
      <c r="M790" s="196">
        <f t="shared" si="94"/>
        <v>768.36</v>
      </c>
      <c r="N790" s="196">
        <f t="shared" si="95"/>
        <v>768.36</v>
      </c>
      <c r="O790" s="37"/>
      <c r="P790" s="71">
        <v>2.02</v>
      </c>
      <c r="Q790" s="71">
        <v>6.35</v>
      </c>
      <c r="R790" s="71">
        <v>954.18</v>
      </c>
      <c r="S790" s="71">
        <v>954.18</v>
      </c>
      <c r="T790" s="162">
        <f t="shared" si="96"/>
        <v>-185.81999999999994</v>
      </c>
      <c r="U790" s="71">
        <f t="shared" si="97"/>
        <v>184.68</v>
      </c>
      <c r="V790" s="71">
        <f t="shared" si="98"/>
        <v>583.67999999999995</v>
      </c>
    </row>
    <row r="791" spans="1:22" x14ac:dyDescent="0.25">
      <c r="A791" s="60" t="s">
        <v>3750</v>
      </c>
      <c r="B791" s="190" t="s">
        <v>1386</v>
      </c>
      <c r="C791" s="191" t="s">
        <v>107</v>
      </c>
      <c r="D791" s="192">
        <v>71194</v>
      </c>
      <c r="E791" s="198" t="s">
        <v>324</v>
      </c>
      <c r="F791" s="194" t="s">
        <v>143</v>
      </c>
      <c r="G791" s="195">
        <v>26</v>
      </c>
      <c r="H791" s="196">
        <v>26</v>
      </c>
      <c r="I791" s="197">
        <v>2.5299999999999998</v>
      </c>
      <c r="J791" s="196">
        <v>2.04</v>
      </c>
      <c r="K791" s="197">
        <v>6.35</v>
      </c>
      <c r="L791" s="196">
        <v>5.12</v>
      </c>
      <c r="M791" s="196">
        <f t="shared" si="94"/>
        <v>186.16</v>
      </c>
      <c r="N791" s="196">
        <f t="shared" si="95"/>
        <v>186.16</v>
      </c>
      <c r="O791" s="37"/>
      <c r="P791" s="71">
        <v>2.5299999999999998</v>
      </c>
      <c r="Q791" s="71">
        <v>6.35</v>
      </c>
      <c r="R791" s="71">
        <v>230.88</v>
      </c>
      <c r="S791" s="71">
        <v>230.88</v>
      </c>
      <c r="T791" s="162">
        <f t="shared" si="96"/>
        <v>-44.72</v>
      </c>
      <c r="U791" s="71">
        <f t="shared" si="97"/>
        <v>53.04</v>
      </c>
      <c r="V791" s="71">
        <f t="shared" si="98"/>
        <v>133.12</v>
      </c>
    </row>
    <row r="792" spans="1:22" x14ac:dyDescent="0.25">
      <c r="A792" s="60" t="s">
        <v>3751</v>
      </c>
      <c r="B792" s="190" t="s">
        <v>1387</v>
      </c>
      <c r="C792" s="191" t="s">
        <v>107</v>
      </c>
      <c r="D792" s="192">
        <v>71195</v>
      </c>
      <c r="E792" s="198" t="s">
        <v>1133</v>
      </c>
      <c r="F792" s="194" t="s">
        <v>143</v>
      </c>
      <c r="G792" s="195">
        <v>46</v>
      </c>
      <c r="H792" s="196">
        <v>46</v>
      </c>
      <c r="I792" s="197">
        <v>3.15</v>
      </c>
      <c r="J792" s="196">
        <v>2.54</v>
      </c>
      <c r="K792" s="197">
        <v>7.47</v>
      </c>
      <c r="L792" s="196">
        <v>6.02</v>
      </c>
      <c r="M792" s="196">
        <f t="shared" si="94"/>
        <v>393.76</v>
      </c>
      <c r="N792" s="196">
        <f t="shared" si="95"/>
        <v>393.76</v>
      </c>
      <c r="O792" s="37"/>
      <c r="P792" s="71">
        <v>3.15</v>
      </c>
      <c r="Q792" s="71">
        <v>7.47</v>
      </c>
      <c r="R792" s="71">
        <v>488.52</v>
      </c>
      <c r="S792" s="71">
        <v>488.52</v>
      </c>
      <c r="T792" s="162">
        <f t="shared" si="96"/>
        <v>-94.759999999999991</v>
      </c>
      <c r="U792" s="71">
        <f t="shared" si="97"/>
        <v>116.84</v>
      </c>
      <c r="V792" s="71">
        <f t="shared" si="98"/>
        <v>276.92</v>
      </c>
    </row>
    <row r="793" spans="1:22" x14ac:dyDescent="0.3">
      <c r="A793" s="60" t="s">
        <v>3752</v>
      </c>
      <c r="B793" s="190" t="s">
        <v>1388</v>
      </c>
      <c r="C793" s="191" t="s">
        <v>107</v>
      </c>
      <c r="D793" s="192">
        <v>71198</v>
      </c>
      <c r="E793" s="198" t="s">
        <v>1135</v>
      </c>
      <c r="F793" s="194" t="s">
        <v>143</v>
      </c>
      <c r="G793" s="195">
        <v>30</v>
      </c>
      <c r="H793" s="196">
        <v>30</v>
      </c>
      <c r="I793" s="197">
        <v>5.27</v>
      </c>
      <c r="J793" s="196">
        <v>4.25</v>
      </c>
      <c r="K793" s="197">
        <v>18.68</v>
      </c>
      <c r="L793" s="196">
        <v>15.06</v>
      </c>
      <c r="M793" s="196">
        <f t="shared" si="94"/>
        <v>579.29999999999995</v>
      </c>
      <c r="N793" s="196">
        <f t="shared" si="95"/>
        <v>579.29999999999995</v>
      </c>
      <c r="O793" s="45"/>
      <c r="P793" s="71">
        <v>5.27</v>
      </c>
      <c r="Q793" s="71">
        <v>18.68</v>
      </c>
      <c r="R793" s="71">
        <v>718.5</v>
      </c>
      <c r="S793" s="71">
        <v>718.5</v>
      </c>
      <c r="T793" s="162">
        <f t="shared" si="96"/>
        <v>-139.20000000000005</v>
      </c>
      <c r="U793" s="71">
        <f t="shared" si="97"/>
        <v>127.5</v>
      </c>
      <c r="V793" s="71">
        <f t="shared" si="98"/>
        <v>451.8</v>
      </c>
    </row>
    <row r="794" spans="1:22" x14ac:dyDescent="0.25">
      <c r="A794" s="60" t="s">
        <v>3753</v>
      </c>
      <c r="B794" s="190" t="s">
        <v>1389</v>
      </c>
      <c r="C794" s="191" t="s">
        <v>107</v>
      </c>
      <c r="D794" s="192">
        <v>71291</v>
      </c>
      <c r="E794" s="198" t="s">
        <v>1137</v>
      </c>
      <c r="F794" s="194" t="s">
        <v>143</v>
      </c>
      <c r="G794" s="195">
        <v>580</v>
      </c>
      <c r="H794" s="196">
        <v>580</v>
      </c>
      <c r="I794" s="197">
        <v>2.38</v>
      </c>
      <c r="J794" s="196">
        <v>1.91</v>
      </c>
      <c r="K794" s="197">
        <v>2.06</v>
      </c>
      <c r="L794" s="196">
        <v>1.66</v>
      </c>
      <c r="M794" s="196">
        <f t="shared" si="94"/>
        <v>2070.6</v>
      </c>
      <c r="N794" s="196">
        <f t="shared" si="95"/>
        <v>2070.6</v>
      </c>
      <c r="O794" s="37"/>
      <c r="P794" s="71">
        <v>2.38</v>
      </c>
      <c r="Q794" s="71">
        <v>2.06</v>
      </c>
      <c r="R794" s="71">
        <v>2575.1999999999998</v>
      </c>
      <c r="S794" s="71">
        <v>2575.1999999999998</v>
      </c>
      <c r="T794" s="162">
        <f t="shared" si="96"/>
        <v>-504.59999999999991</v>
      </c>
      <c r="U794" s="71">
        <f t="shared" si="97"/>
        <v>1107.8</v>
      </c>
      <c r="V794" s="71">
        <f t="shared" si="98"/>
        <v>962.8</v>
      </c>
    </row>
    <row r="795" spans="1:22" x14ac:dyDescent="0.25">
      <c r="A795" s="60" t="s">
        <v>3754</v>
      </c>
      <c r="B795" s="190" t="s">
        <v>1390</v>
      </c>
      <c r="C795" s="191" t="s">
        <v>107</v>
      </c>
      <c r="D795" s="192">
        <v>71292</v>
      </c>
      <c r="E795" s="198" t="s">
        <v>1139</v>
      </c>
      <c r="F795" s="194" t="s">
        <v>143</v>
      </c>
      <c r="G795" s="195">
        <v>42</v>
      </c>
      <c r="H795" s="196">
        <v>42</v>
      </c>
      <c r="I795" s="197">
        <v>4.3099999999999996</v>
      </c>
      <c r="J795" s="196">
        <v>3.47</v>
      </c>
      <c r="K795" s="197">
        <v>2.2400000000000002</v>
      </c>
      <c r="L795" s="196">
        <v>1.8</v>
      </c>
      <c r="M795" s="196">
        <f t="shared" si="94"/>
        <v>221.34</v>
      </c>
      <c r="N795" s="196">
        <f t="shared" si="95"/>
        <v>221.34</v>
      </c>
      <c r="O795" s="37"/>
      <c r="P795" s="71">
        <v>4.3099999999999996</v>
      </c>
      <c r="Q795" s="71">
        <v>2.2400000000000002</v>
      </c>
      <c r="R795" s="71">
        <v>275.10000000000002</v>
      </c>
      <c r="S795" s="71">
        <v>275.10000000000002</v>
      </c>
      <c r="T795" s="162">
        <f t="shared" si="96"/>
        <v>-53.760000000000019</v>
      </c>
      <c r="U795" s="71">
        <f t="shared" si="97"/>
        <v>145.74</v>
      </c>
      <c r="V795" s="71">
        <f t="shared" si="98"/>
        <v>75.599999999999994</v>
      </c>
    </row>
    <row r="796" spans="1:22" x14ac:dyDescent="0.25">
      <c r="A796" s="60" t="s">
        <v>3755</v>
      </c>
      <c r="B796" s="190" t="s">
        <v>1391</v>
      </c>
      <c r="C796" s="191" t="s">
        <v>107</v>
      </c>
      <c r="D796" s="192">
        <v>71294</v>
      </c>
      <c r="E796" s="198" t="s">
        <v>1392</v>
      </c>
      <c r="F796" s="194" t="s">
        <v>143</v>
      </c>
      <c r="G796" s="195">
        <v>14</v>
      </c>
      <c r="H796" s="196">
        <v>14</v>
      </c>
      <c r="I796" s="197">
        <v>8.89</v>
      </c>
      <c r="J796" s="196">
        <v>7.16</v>
      </c>
      <c r="K796" s="197">
        <v>2.61</v>
      </c>
      <c r="L796" s="196">
        <v>2.1</v>
      </c>
      <c r="M796" s="196">
        <f t="shared" si="94"/>
        <v>129.63999999999999</v>
      </c>
      <c r="N796" s="196">
        <f t="shared" si="95"/>
        <v>129.63999999999999</v>
      </c>
      <c r="O796" s="37"/>
      <c r="P796" s="71">
        <v>8.89</v>
      </c>
      <c r="Q796" s="71">
        <v>2.61</v>
      </c>
      <c r="R796" s="71">
        <v>161</v>
      </c>
      <c r="S796" s="71">
        <v>161</v>
      </c>
      <c r="T796" s="162">
        <f t="shared" si="96"/>
        <v>-31.360000000000014</v>
      </c>
      <c r="U796" s="71">
        <f t="shared" si="97"/>
        <v>100.24</v>
      </c>
      <c r="V796" s="71">
        <f t="shared" si="98"/>
        <v>29.4</v>
      </c>
    </row>
    <row r="797" spans="1:22" x14ac:dyDescent="0.25">
      <c r="A797" s="60" t="s">
        <v>3756</v>
      </c>
      <c r="B797" s="190" t="s">
        <v>1393</v>
      </c>
      <c r="C797" s="191" t="s">
        <v>107</v>
      </c>
      <c r="D797" s="192">
        <v>71331</v>
      </c>
      <c r="E797" s="198" t="s">
        <v>1141</v>
      </c>
      <c r="F797" s="194" t="s">
        <v>102</v>
      </c>
      <c r="G797" s="195">
        <v>2</v>
      </c>
      <c r="H797" s="196">
        <v>2</v>
      </c>
      <c r="I797" s="197">
        <v>9.56</v>
      </c>
      <c r="J797" s="196">
        <v>7.71</v>
      </c>
      <c r="K797" s="197">
        <v>14.94</v>
      </c>
      <c r="L797" s="196">
        <v>12.04</v>
      </c>
      <c r="M797" s="196">
        <f t="shared" si="94"/>
        <v>39.5</v>
      </c>
      <c r="N797" s="196">
        <f t="shared" si="95"/>
        <v>39.5</v>
      </c>
      <c r="O797" s="37"/>
      <c r="P797" s="71">
        <v>9.56</v>
      </c>
      <c r="Q797" s="71">
        <v>14.94</v>
      </c>
      <c r="R797" s="71">
        <v>49</v>
      </c>
      <c r="S797" s="71">
        <v>49</v>
      </c>
      <c r="T797" s="162">
        <f t="shared" si="96"/>
        <v>-9.5</v>
      </c>
      <c r="U797" s="71">
        <f t="shared" si="97"/>
        <v>15.42</v>
      </c>
      <c r="V797" s="71">
        <f t="shared" si="98"/>
        <v>24.08</v>
      </c>
    </row>
    <row r="798" spans="1:22" x14ac:dyDescent="0.25">
      <c r="A798" s="60" t="s">
        <v>3757</v>
      </c>
      <c r="B798" s="190" t="s">
        <v>1394</v>
      </c>
      <c r="C798" s="191" t="s">
        <v>107</v>
      </c>
      <c r="D798" s="192">
        <v>71440</v>
      </c>
      <c r="E798" s="198" t="s">
        <v>378</v>
      </c>
      <c r="F798" s="194" t="s">
        <v>102</v>
      </c>
      <c r="G798" s="195">
        <v>3</v>
      </c>
      <c r="H798" s="196">
        <v>3</v>
      </c>
      <c r="I798" s="197">
        <v>7.71</v>
      </c>
      <c r="J798" s="196">
        <v>6.21</v>
      </c>
      <c r="K798" s="197">
        <v>7.84</v>
      </c>
      <c r="L798" s="196">
        <v>6.32</v>
      </c>
      <c r="M798" s="196">
        <f t="shared" si="94"/>
        <v>37.590000000000003</v>
      </c>
      <c r="N798" s="196">
        <f t="shared" si="95"/>
        <v>37.590000000000003</v>
      </c>
      <c r="O798" s="37"/>
      <c r="P798" s="71">
        <v>7.71</v>
      </c>
      <c r="Q798" s="71">
        <v>7.84</v>
      </c>
      <c r="R798" s="71">
        <v>46.65</v>
      </c>
      <c r="S798" s="71">
        <v>46.65</v>
      </c>
      <c r="T798" s="162">
        <f t="shared" si="96"/>
        <v>-9.0599999999999952</v>
      </c>
      <c r="U798" s="71">
        <f t="shared" si="97"/>
        <v>18.63</v>
      </c>
      <c r="V798" s="71">
        <f t="shared" si="98"/>
        <v>18.96</v>
      </c>
    </row>
    <row r="799" spans="1:22" ht="24" x14ac:dyDescent="0.3">
      <c r="A799" s="60" t="s">
        <v>3758</v>
      </c>
      <c r="B799" s="190" t="s">
        <v>1395</v>
      </c>
      <c r="C799" s="191" t="s">
        <v>131</v>
      </c>
      <c r="D799" s="192">
        <v>100920</v>
      </c>
      <c r="E799" s="198" t="s">
        <v>1396</v>
      </c>
      <c r="F799" s="194" t="s">
        <v>102</v>
      </c>
      <c r="G799" s="195">
        <v>4</v>
      </c>
      <c r="H799" s="196">
        <v>4</v>
      </c>
      <c r="I799" s="197">
        <v>100.2</v>
      </c>
      <c r="J799" s="196">
        <v>80.81</v>
      </c>
      <c r="K799" s="197">
        <v>4.82</v>
      </c>
      <c r="L799" s="196">
        <v>3.88</v>
      </c>
      <c r="M799" s="196">
        <f t="shared" si="94"/>
        <v>338.76</v>
      </c>
      <c r="N799" s="196">
        <f t="shared" si="95"/>
        <v>338.76</v>
      </c>
      <c r="O799" s="45"/>
      <c r="P799" s="71">
        <v>100.2</v>
      </c>
      <c r="Q799" s="71">
        <v>4.82</v>
      </c>
      <c r="R799" s="71">
        <v>420.08</v>
      </c>
      <c r="S799" s="71">
        <v>420.08</v>
      </c>
      <c r="T799" s="162">
        <f t="shared" si="96"/>
        <v>-81.319999999999993</v>
      </c>
      <c r="U799" s="71">
        <f t="shared" si="97"/>
        <v>323.24</v>
      </c>
      <c r="V799" s="71">
        <f t="shared" si="98"/>
        <v>15.52</v>
      </c>
    </row>
    <row r="800" spans="1:22" x14ac:dyDescent="0.25">
      <c r="A800" s="60" t="s">
        <v>3759</v>
      </c>
      <c r="B800" s="190" t="s">
        <v>1397</v>
      </c>
      <c r="C800" s="191" t="s">
        <v>107</v>
      </c>
      <c r="D800" s="192">
        <v>71450</v>
      </c>
      <c r="E800" s="198" t="s">
        <v>1398</v>
      </c>
      <c r="F800" s="194" t="s">
        <v>102</v>
      </c>
      <c r="G800" s="195">
        <v>1</v>
      </c>
      <c r="H800" s="196">
        <v>1</v>
      </c>
      <c r="I800" s="197">
        <v>139.65</v>
      </c>
      <c r="J800" s="196">
        <v>112.62</v>
      </c>
      <c r="K800" s="197">
        <v>22.42</v>
      </c>
      <c r="L800" s="196">
        <v>18.079999999999998</v>
      </c>
      <c r="M800" s="196">
        <f t="shared" si="94"/>
        <v>130.69999999999999</v>
      </c>
      <c r="N800" s="196">
        <f t="shared" si="95"/>
        <v>130.69999999999999</v>
      </c>
      <c r="O800" s="37"/>
      <c r="P800" s="71">
        <v>139.65</v>
      </c>
      <c r="Q800" s="71">
        <v>22.42</v>
      </c>
      <c r="R800" s="71">
        <v>162.07</v>
      </c>
      <c r="S800" s="71">
        <v>162.07</v>
      </c>
      <c r="T800" s="162">
        <f t="shared" si="96"/>
        <v>-31.370000000000005</v>
      </c>
      <c r="U800" s="71">
        <f t="shared" si="97"/>
        <v>112.62</v>
      </c>
      <c r="V800" s="71">
        <f t="shared" si="98"/>
        <v>18.079999999999998</v>
      </c>
    </row>
    <row r="801" spans="1:22" x14ac:dyDescent="0.25">
      <c r="A801" s="60" t="s">
        <v>3760</v>
      </c>
      <c r="B801" s="190" t="s">
        <v>1399</v>
      </c>
      <c r="C801" s="191" t="s">
        <v>107</v>
      </c>
      <c r="D801" s="192">
        <v>72372</v>
      </c>
      <c r="E801" s="198" t="s">
        <v>507</v>
      </c>
      <c r="F801" s="194" t="s">
        <v>102</v>
      </c>
      <c r="G801" s="195">
        <v>2</v>
      </c>
      <c r="H801" s="196">
        <v>2</v>
      </c>
      <c r="I801" s="197">
        <v>48.06</v>
      </c>
      <c r="J801" s="196">
        <v>38.76</v>
      </c>
      <c r="K801" s="197">
        <v>14.94</v>
      </c>
      <c r="L801" s="196">
        <v>12.04</v>
      </c>
      <c r="M801" s="196">
        <f t="shared" ref="M801:M820" si="99">TRUNC(((J801*G801)+(L801*G801)),2)</f>
        <v>101.6</v>
      </c>
      <c r="N801" s="196">
        <f t="shared" ref="N801:N820" si="100">TRUNC(((J801*H801)+(L801*H801)),2)</f>
        <v>101.6</v>
      </c>
      <c r="O801" s="37"/>
      <c r="P801" s="71">
        <v>48.06</v>
      </c>
      <c r="Q801" s="71">
        <v>14.94</v>
      </c>
      <c r="R801" s="71">
        <v>126</v>
      </c>
      <c r="S801" s="71">
        <v>126</v>
      </c>
      <c r="T801" s="162">
        <f t="shared" si="96"/>
        <v>-24.400000000000006</v>
      </c>
      <c r="U801" s="71">
        <f t="shared" si="97"/>
        <v>77.52</v>
      </c>
      <c r="V801" s="71">
        <f t="shared" si="98"/>
        <v>24.08</v>
      </c>
    </row>
    <row r="802" spans="1:22" x14ac:dyDescent="0.25">
      <c r="A802" s="60" t="s">
        <v>3761</v>
      </c>
      <c r="B802" s="190" t="s">
        <v>1400</v>
      </c>
      <c r="C802" s="191" t="s">
        <v>107</v>
      </c>
      <c r="D802" s="192">
        <v>72579</v>
      </c>
      <c r="E802" s="198" t="s">
        <v>1401</v>
      </c>
      <c r="F802" s="194" t="s">
        <v>102</v>
      </c>
      <c r="G802" s="195">
        <v>26</v>
      </c>
      <c r="H802" s="196">
        <v>26</v>
      </c>
      <c r="I802" s="197">
        <v>13.56</v>
      </c>
      <c r="J802" s="196">
        <v>10.93</v>
      </c>
      <c r="K802" s="197">
        <v>11.96</v>
      </c>
      <c r="L802" s="196">
        <v>9.64</v>
      </c>
      <c r="M802" s="196">
        <f t="shared" si="99"/>
        <v>534.82000000000005</v>
      </c>
      <c r="N802" s="196">
        <f t="shared" si="100"/>
        <v>534.82000000000005</v>
      </c>
      <c r="O802" s="37"/>
      <c r="P802" s="71">
        <v>13.56</v>
      </c>
      <c r="Q802" s="71">
        <v>11.96</v>
      </c>
      <c r="R802" s="71">
        <v>663.52</v>
      </c>
      <c r="S802" s="71">
        <v>663.52</v>
      </c>
      <c r="T802" s="162">
        <f t="shared" si="96"/>
        <v>-128.69999999999993</v>
      </c>
      <c r="U802" s="71">
        <f t="shared" si="97"/>
        <v>284.18</v>
      </c>
      <c r="V802" s="71">
        <f t="shared" si="98"/>
        <v>250.64</v>
      </c>
    </row>
    <row r="803" spans="1:22" x14ac:dyDescent="0.25">
      <c r="A803" s="60" t="s">
        <v>3762</v>
      </c>
      <c r="B803" s="190" t="s">
        <v>1402</v>
      </c>
      <c r="C803" s="191" t="s">
        <v>107</v>
      </c>
      <c r="D803" s="192">
        <v>72375</v>
      </c>
      <c r="E803" s="198" t="s">
        <v>1403</v>
      </c>
      <c r="F803" s="194" t="s">
        <v>102</v>
      </c>
      <c r="G803" s="195">
        <v>2</v>
      </c>
      <c r="H803" s="196">
        <v>2</v>
      </c>
      <c r="I803" s="197">
        <v>23.97</v>
      </c>
      <c r="J803" s="196">
        <v>19.329999999999998</v>
      </c>
      <c r="K803" s="197">
        <v>5.98</v>
      </c>
      <c r="L803" s="196">
        <v>4.82</v>
      </c>
      <c r="M803" s="196">
        <f t="shared" si="99"/>
        <v>48.3</v>
      </c>
      <c r="N803" s="196">
        <f t="shared" si="100"/>
        <v>48.3</v>
      </c>
      <c r="O803" s="37"/>
      <c r="P803" s="71">
        <v>23.97</v>
      </c>
      <c r="Q803" s="71">
        <v>5.98</v>
      </c>
      <c r="R803" s="71">
        <v>59.9</v>
      </c>
      <c r="S803" s="71">
        <v>59.9</v>
      </c>
      <c r="T803" s="162">
        <f t="shared" si="96"/>
        <v>-11.600000000000001</v>
      </c>
      <c r="U803" s="71">
        <f t="shared" si="97"/>
        <v>38.659999999999997</v>
      </c>
      <c r="V803" s="71">
        <f t="shared" si="98"/>
        <v>9.64</v>
      </c>
    </row>
    <row r="804" spans="1:22" x14ac:dyDescent="0.25">
      <c r="A804" s="60" t="s">
        <v>3763</v>
      </c>
      <c r="B804" s="190" t="s">
        <v>1404</v>
      </c>
      <c r="C804" s="191" t="s">
        <v>107</v>
      </c>
      <c r="D804" s="192">
        <v>71115</v>
      </c>
      <c r="E804" s="198" t="s">
        <v>1378</v>
      </c>
      <c r="F804" s="194" t="s">
        <v>102</v>
      </c>
      <c r="G804" s="195">
        <v>6</v>
      </c>
      <c r="H804" s="196">
        <v>6</v>
      </c>
      <c r="I804" s="197">
        <v>18.850000000000001</v>
      </c>
      <c r="J804" s="196">
        <v>15.2</v>
      </c>
      <c r="K804" s="197">
        <v>5.98</v>
      </c>
      <c r="L804" s="196">
        <v>4.82</v>
      </c>
      <c r="M804" s="196">
        <f t="shared" si="99"/>
        <v>120.12</v>
      </c>
      <c r="N804" s="196">
        <f t="shared" si="100"/>
        <v>120.12</v>
      </c>
      <c r="O804" s="37"/>
      <c r="P804" s="71">
        <v>18.850000000000001</v>
      </c>
      <c r="Q804" s="71">
        <v>5.98</v>
      </c>
      <c r="R804" s="71">
        <v>148.97999999999999</v>
      </c>
      <c r="S804" s="71">
        <v>148.97999999999999</v>
      </c>
      <c r="T804" s="162">
        <f t="shared" si="96"/>
        <v>-28.859999999999985</v>
      </c>
      <c r="U804" s="71">
        <f t="shared" si="97"/>
        <v>91.2</v>
      </c>
      <c r="V804" s="71">
        <f t="shared" si="98"/>
        <v>28.92</v>
      </c>
    </row>
    <row r="805" spans="1:22" x14ac:dyDescent="0.25">
      <c r="A805" s="60" t="s">
        <v>3764</v>
      </c>
      <c r="B805" s="190" t="s">
        <v>1405</v>
      </c>
      <c r="C805" s="191" t="s">
        <v>107</v>
      </c>
      <c r="D805" s="192">
        <v>72374</v>
      </c>
      <c r="E805" s="198" t="s">
        <v>1406</v>
      </c>
      <c r="F805" s="194" t="s">
        <v>102</v>
      </c>
      <c r="G805" s="195">
        <v>1</v>
      </c>
      <c r="H805" s="196">
        <v>1</v>
      </c>
      <c r="I805" s="197">
        <v>22.97</v>
      </c>
      <c r="J805" s="196">
        <v>18.52</v>
      </c>
      <c r="K805" s="197">
        <v>5.98</v>
      </c>
      <c r="L805" s="196">
        <v>4.82</v>
      </c>
      <c r="M805" s="196">
        <f t="shared" si="99"/>
        <v>23.34</v>
      </c>
      <c r="N805" s="196">
        <f t="shared" si="100"/>
        <v>23.34</v>
      </c>
      <c r="O805" s="37"/>
      <c r="P805" s="71">
        <v>22.97</v>
      </c>
      <c r="Q805" s="71">
        <v>5.98</v>
      </c>
      <c r="R805" s="71">
        <v>28.95</v>
      </c>
      <c r="S805" s="71">
        <v>28.95</v>
      </c>
      <c r="T805" s="162">
        <f t="shared" si="96"/>
        <v>-5.6099999999999994</v>
      </c>
      <c r="U805" s="71">
        <f t="shared" si="97"/>
        <v>18.52</v>
      </c>
      <c r="V805" s="71">
        <f t="shared" si="98"/>
        <v>4.82</v>
      </c>
    </row>
    <row r="806" spans="1:22" x14ac:dyDescent="0.25">
      <c r="A806" s="60" t="s">
        <v>3765</v>
      </c>
      <c r="B806" s="190" t="s">
        <v>1407</v>
      </c>
      <c r="C806" s="191" t="s">
        <v>107</v>
      </c>
      <c r="D806" s="192">
        <v>71796</v>
      </c>
      <c r="E806" s="198" t="s">
        <v>599</v>
      </c>
      <c r="F806" s="194" t="s">
        <v>102</v>
      </c>
      <c r="G806" s="195">
        <v>2</v>
      </c>
      <c r="H806" s="196">
        <v>2</v>
      </c>
      <c r="I806" s="197">
        <v>29.44</v>
      </c>
      <c r="J806" s="196">
        <v>23.74</v>
      </c>
      <c r="K806" s="197">
        <v>5.61</v>
      </c>
      <c r="L806" s="196">
        <v>4.5199999999999996</v>
      </c>
      <c r="M806" s="196">
        <f t="shared" si="99"/>
        <v>56.52</v>
      </c>
      <c r="N806" s="196">
        <f t="shared" si="100"/>
        <v>56.52</v>
      </c>
      <c r="O806" s="37"/>
      <c r="P806" s="71">
        <v>29.44</v>
      </c>
      <c r="Q806" s="71">
        <v>5.61</v>
      </c>
      <c r="R806" s="71">
        <v>70.099999999999994</v>
      </c>
      <c r="S806" s="71">
        <v>70.099999999999994</v>
      </c>
      <c r="T806" s="162">
        <f t="shared" si="96"/>
        <v>-13.579999999999991</v>
      </c>
      <c r="U806" s="71">
        <f t="shared" si="97"/>
        <v>47.48</v>
      </c>
      <c r="V806" s="71">
        <f t="shared" si="98"/>
        <v>9.0399999999999991</v>
      </c>
    </row>
    <row r="807" spans="1:22" x14ac:dyDescent="0.25">
      <c r="A807" s="60" t="s">
        <v>3766</v>
      </c>
      <c r="B807" s="190" t="s">
        <v>1408</v>
      </c>
      <c r="C807" s="191" t="s">
        <v>107</v>
      </c>
      <c r="D807" s="192">
        <v>71886</v>
      </c>
      <c r="E807" s="198" t="s">
        <v>1409</v>
      </c>
      <c r="F807" s="194" t="s">
        <v>102</v>
      </c>
      <c r="G807" s="195">
        <v>26</v>
      </c>
      <c r="H807" s="196">
        <v>26</v>
      </c>
      <c r="I807" s="197">
        <v>46.12</v>
      </c>
      <c r="J807" s="196">
        <v>37.19</v>
      </c>
      <c r="K807" s="197">
        <v>4.8600000000000003</v>
      </c>
      <c r="L807" s="196">
        <v>3.91</v>
      </c>
      <c r="M807" s="196">
        <f t="shared" si="99"/>
        <v>1068.5999999999999</v>
      </c>
      <c r="N807" s="196">
        <f t="shared" si="100"/>
        <v>1068.5999999999999</v>
      </c>
      <c r="O807" s="37"/>
      <c r="P807" s="71">
        <v>46.12</v>
      </c>
      <c r="Q807" s="71">
        <v>4.8600000000000003</v>
      </c>
      <c r="R807" s="71">
        <v>1325.48</v>
      </c>
      <c r="S807" s="71">
        <v>1325.48</v>
      </c>
      <c r="T807" s="162">
        <f t="shared" si="96"/>
        <v>-256.88000000000011</v>
      </c>
      <c r="U807" s="71">
        <f t="shared" si="97"/>
        <v>966.94</v>
      </c>
      <c r="V807" s="71">
        <f t="shared" si="98"/>
        <v>101.66</v>
      </c>
    </row>
    <row r="808" spans="1:22" x14ac:dyDescent="0.25">
      <c r="A808" s="60" t="s">
        <v>3767</v>
      </c>
      <c r="B808" s="190" t="s">
        <v>1410</v>
      </c>
      <c r="C808" s="191" t="s">
        <v>107</v>
      </c>
      <c r="D808" s="192">
        <v>71887</v>
      </c>
      <c r="E808" s="198" t="s">
        <v>1411</v>
      </c>
      <c r="F808" s="194" t="s">
        <v>102</v>
      </c>
      <c r="G808" s="195">
        <v>2</v>
      </c>
      <c r="H808" s="196">
        <v>2</v>
      </c>
      <c r="I808" s="197">
        <v>698.27</v>
      </c>
      <c r="J808" s="196">
        <v>563.15</v>
      </c>
      <c r="K808" s="197">
        <v>65.39</v>
      </c>
      <c r="L808" s="196">
        <v>52.73</v>
      </c>
      <c r="M808" s="196">
        <f t="shared" si="99"/>
        <v>1231.76</v>
      </c>
      <c r="N808" s="196">
        <f t="shared" si="100"/>
        <v>1231.76</v>
      </c>
      <c r="O808" s="37"/>
      <c r="P808" s="71">
        <v>698.27</v>
      </c>
      <c r="Q808" s="71">
        <v>65.39</v>
      </c>
      <c r="R808" s="71">
        <v>1527.32</v>
      </c>
      <c r="S808" s="71">
        <v>1527.32</v>
      </c>
      <c r="T808" s="162">
        <f t="shared" si="96"/>
        <v>-295.55999999999995</v>
      </c>
      <c r="U808" s="71">
        <f t="shared" si="97"/>
        <v>1126.3</v>
      </c>
      <c r="V808" s="71">
        <f t="shared" si="98"/>
        <v>105.46</v>
      </c>
    </row>
    <row r="809" spans="1:22" x14ac:dyDescent="0.25">
      <c r="A809" s="60" t="s">
        <v>3768</v>
      </c>
      <c r="B809" s="190" t="s">
        <v>1412</v>
      </c>
      <c r="C809" s="191" t="s">
        <v>107</v>
      </c>
      <c r="D809" s="192">
        <v>72190</v>
      </c>
      <c r="E809" s="198" t="s">
        <v>1152</v>
      </c>
      <c r="F809" s="194" t="s">
        <v>102</v>
      </c>
      <c r="G809" s="195">
        <v>1</v>
      </c>
      <c r="H809" s="196">
        <v>1</v>
      </c>
      <c r="I809" s="197">
        <v>1432.32</v>
      </c>
      <c r="J809" s="196">
        <v>1155.1600000000001</v>
      </c>
      <c r="K809" s="197">
        <v>112.08</v>
      </c>
      <c r="L809" s="196">
        <v>90.39</v>
      </c>
      <c r="M809" s="196">
        <f t="shared" si="99"/>
        <v>1245.55</v>
      </c>
      <c r="N809" s="196">
        <f t="shared" si="100"/>
        <v>1245.55</v>
      </c>
      <c r="O809" s="37"/>
      <c r="P809" s="71">
        <v>1432.32</v>
      </c>
      <c r="Q809" s="71">
        <v>112.08</v>
      </c>
      <c r="R809" s="71">
        <v>1544.4</v>
      </c>
      <c r="S809" s="71">
        <v>1544.4</v>
      </c>
      <c r="T809" s="162">
        <f t="shared" si="96"/>
        <v>-298.85000000000014</v>
      </c>
      <c r="U809" s="71">
        <f t="shared" si="97"/>
        <v>1155.1600000000001</v>
      </c>
      <c r="V809" s="71">
        <f t="shared" si="98"/>
        <v>90.39</v>
      </c>
    </row>
    <row r="810" spans="1:22" x14ac:dyDescent="0.25">
      <c r="A810" s="60" t="s">
        <v>3769</v>
      </c>
      <c r="B810" s="190" t="s">
        <v>1413</v>
      </c>
      <c r="C810" s="191" t="s">
        <v>107</v>
      </c>
      <c r="D810" s="192">
        <v>72291</v>
      </c>
      <c r="E810" s="198" t="s">
        <v>1414</v>
      </c>
      <c r="F810" s="194" t="s">
        <v>102</v>
      </c>
      <c r="G810" s="195">
        <v>1</v>
      </c>
      <c r="H810" s="196">
        <v>1</v>
      </c>
      <c r="I810" s="197">
        <v>68.989999999999995</v>
      </c>
      <c r="J810" s="196">
        <v>55.64</v>
      </c>
      <c r="K810" s="197">
        <v>3.74</v>
      </c>
      <c r="L810" s="196">
        <v>3.01</v>
      </c>
      <c r="M810" s="196">
        <f t="shared" si="99"/>
        <v>58.65</v>
      </c>
      <c r="N810" s="196">
        <f t="shared" si="100"/>
        <v>58.65</v>
      </c>
      <c r="O810" s="37"/>
      <c r="P810" s="71">
        <v>68.989999999999995</v>
      </c>
      <c r="Q810" s="71">
        <v>3.74</v>
      </c>
      <c r="R810" s="71">
        <v>72.73</v>
      </c>
      <c r="S810" s="71">
        <v>72.73</v>
      </c>
      <c r="T810" s="162">
        <f t="shared" si="96"/>
        <v>-14.080000000000005</v>
      </c>
      <c r="U810" s="71">
        <f t="shared" si="97"/>
        <v>55.64</v>
      </c>
      <c r="V810" s="71">
        <f t="shared" si="98"/>
        <v>3.01</v>
      </c>
    </row>
    <row r="811" spans="1:22" x14ac:dyDescent="0.25">
      <c r="A811" s="60" t="s">
        <v>3770</v>
      </c>
      <c r="B811" s="190" t="s">
        <v>1415</v>
      </c>
      <c r="C811" s="191" t="s">
        <v>107</v>
      </c>
      <c r="D811" s="192">
        <v>72326</v>
      </c>
      <c r="E811" s="198" t="s">
        <v>1416</v>
      </c>
      <c r="F811" s="194" t="s">
        <v>102</v>
      </c>
      <c r="G811" s="195">
        <v>2</v>
      </c>
      <c r="H811" s="196">
        <v>2</v>
      </c>
      <c r="I811" s="197">
        <v>2.4500000000000002</v>
      </c>
      <c r="J811" s="196">
        <v>1.97</v>
      </c>
      <c r="K811" s="197">
        <v>4.49</v>
      </c>
      <c r="L811" s="196">
        <v>3.62</v>
      </c>
      <c r="M811" s="196">
        <f t="shared" si="99"/>
        <v>11.18</v>
      </c>
      <c r="N811" s="196">
        <f t="shared" si="100"/>
        <v>11.18</v>
      </c>
      <c r="O811" s="37"/>
      <c r="P811" s="71">
        <v>2.4500000000000002</v>
      </c>
      <c r="Q811" s="71">
        <v>4.49</v>
      </c>
      <c r="R811" s="71">
        <v>13.88</v>
      </c>
      <c r="S811" s="71">
        <v>13.88</v>
      </c>
      <c r="T811" s="162">
        <f t="shared" si="96"/>
        <v>-2.7000000000000011</v>
      </c>
      <c r="U811" s="71">
        <f t="shared" si="97"/>
        <v>3.94</v>
      </c>
      <c r="V811" s="71">
        <f t="shared" si="98"/>
        <v>7.24</v>
      </c>
    </row>
    <row r="812" spans="1:22" x14ac:dyDescent="0.25">
      <c r="A812" s="60" t="s">
        <v>3771</v>
      </c>
      <c r="B812" s="190" t="s">
        <v>1417</v>
      </c>
      <c r="C812" s="191" t="s">
        <v>107</v>
      </c>
      <c r="D812" s="192">
        <v>72341</v>
      </c>
      <c r="E812" s="198" t="s">
        <v>1418</v>
      </c>
      <c r="F812" s="194" t="s">
        <v>102</v>
      </c>
      <c r="G812" s="195">
        <v>96</v>
      </c>
      <c r="H812" s="196">
        <v>96</v>
      </c>
      <c r="I812" s="197">
        <v>2.67</v>
      </c>
      <c r="J812" s="196">
        <v>2.15</v>
      </c>
      <c r="K812" s="197">
        <v>2.46</v>
      </c>
      <c r="L812" s="196">
        <v>1.98</v>
      </c>
      <c r="M812" s="196">
        <f t="shared" si="99"/>
        <v>396.48</v>
      </c>
      <c r="N812" s="196">
        <f t="shared" si="100"/>
        <v>396.48</v>
      </c>
      <c r="O812" s="37"/>
      <c r="P812" s="75">
        <v>2.67</v>
      </c>
      <c r="Q812" s="76">
        <v>2.46</v>
      </c>
      <c r="R812" s="74">
        <v>492.48</v>
      </c>
      <c r="S812" s="75">
        <v>492.48</v>
      </c>
      <c r="T812" s="162">
        <f t="shared" si="96"/>
        <v>-96</v>
      </c>
      <c r="U812" s="71">
        <f t="shared" si="97"/>
        <v>206.4</v>
      </c>
      <c r="V812" s="71">
        <f t="shared" si="98"/>
        <v>190.08</v>
      </c>
    </row>
    <row r="813" spans="1:22" x14ac:dyDescent="0.25">
      <c r="A813" s="60" t="s">
        <v>3772</v>
      </c>
      <c r="B813" s="190" t="s">
        <v>1419</v>
      </c>
      <c r="C813" s="191" t="s">
        <v>107</v>
      </c>
      <c r="D813" s="192">
        <v>72376</v>
      </c>
      <c r="E813" s="198" t="s">
        <v>1420</v>
      </c>
      <c r="F813" s="194" t="s">
        <v>143</v>
      </c>
      <c r="G813" s="195">
        <v>53</v>
      </c>
      <c r="H813" s="196">
        <v>53</v>
      </c>
      <c r="I813" s="197">
        <v>6.53</v>
      </c>
      <c r="J813" s="196">
        <v>5.26</v>
      </c>
      <c r="K813" s="197">
        <v>7.47</v>
      </c>
      <c r="L813" s="196">
        <v>6.02</v>
      </c>
      <c r="M813" s="196">
        <f t="shared" si="99"/>
        <v>597.84</v>
      </c>
      <c r="N813" s="196">
        <f t="shared" si="100"/>
        <v>597.84</v>
      </c>
      <c r="O813" s="37"/>
      <c r="P813" s="81">
        <v>6.53</v>
      </c>
      <c r="Q813" s="81">
        <v>7.47</v>
      </c>
      <c r="R813" s="81">
        <v>742</v>
      </c>
      <c r="S813" s="81">
        <v>742</v>
      </c>
      <c r="T813" s="162">
        <f t="shared" si="96"/>
        <v>-144.15999999999997</v>
      </c>
      <c r="U813" s="71">
        <f t="shared" si="97"/>
        <v>278.77999999999997</v>
      </c>
      <c r="V813" s="71">
        <f t="shared" si="98"/>
        <v>319.06</v>
      </c>
    </row>
    <row r="814" spans="1:22" x14ac:dyDescent="0.25">
      <c r="A814" s="60" t="s">
        <v>3773</v>
      </c>
      <c r="B814" s="190" t="s">
        <v>1421</v>
      </c>
      <c r="C814" s="191" t="s">
        <v>107</v>
      </c>
      <c r="D814" s="192">
        <v>72556</v>
      </c>
      <c r="E814" s="198" t="s">
        <v>586</v>
      </c>
      <c r="F814" s="194" t="s">
        <v>102</v>
      </c>
      <c r="G814" s="195">
        <v>26</v>
      </c>
      <c r="H814" s="196">
        <v>26</v>
      </c>
      <c r="I814" s="197">
        <v>27.57</v>
      </c>
      <c r="J814" s="196">
        <v>22.23</v>
      </c>
      <c r="K814" s="197">
        <v>13.82</v>
      </c>
      <c r="L814" s="196">
        <v>11.14</v>
      </c>
      <c r="M814" s="196">
        <f t="shared" si="99"/>
        <v>867.62</v>
      </c>
      <c r="N814" s="196">
        <f t="shared" si="100"/>
        <v>867.62</v>
      </c>
      <c r="O814" s="37"/>
      <c r="P814" s="75">
        <v>27.57</v>
      </c>
      <c r="Q814" s="76">
        <v>13.82</v>
      </c>
      <c r="R814" s="74">
        <v>1076.1400000000001</v>
      </c>
      <c r="S814" s="75">
        <v>1076.1400000000001</v>
      </c>
      <c r="T814" s="162">
        <f t="shared" si="96"/>
        <v>-208.5200000000001</v>
      </c>
      <c r="U814" s="71">
        <f t="shared" si="97"/>
        <v>577.98</v>
      </c>
      <c r="V814" s="71">
        <f t="shared" si="98"/>
        <v>289.64</v>
      </c>
    </row>
    <row r="815" spans="1:22" x14ac:dyDescent="0.25">
      <c r="A815" s="60" t="s">
        <v>3774</v>
      </c>
      <c r="B815" s="190" t="s">
        <v>1422</v>
      </c>
      <c r="C815" s="191" t="s">
        <v>107</v>
      </c>
      <c r="D815" s="192">
        <v>72560</v>
      </c>
      <c r="E815" s="198" t="s">
        <v>1423</v>
      </c>
      <c r="F815" s="194" t="s">
        <v>102</v>
      </c>
      <c r="G815" s="195">
        <v>6</v>
      </c>
      <c r="H815" s="196">
        <v>6</v>
      </c>
      <c r="I815" s="197">
        <v>14.2</v>
      </c>
      <c r="J815" s="196">
        <v>11.45</v>
      </c>
      <c r="K815" s="197">
        <v>5.98</v>
      </c>
      <c r="L815" s="196">
        <v>4.82</v>
      </c>
      <c r="M815" s="196">
        <f t="shared" si="99"/>
        <v>97.62</v>
      </c>
      <c r="N815" s="196">
        <f t="shared" si="100"/>
        <v>97.62</v>
      </c>
      <c r="O815" s="37"/>
      <c r="P815" s="81">
        <v>14.2</v>
      </c>
      <c r="Q815" s="81">
        <v>5.98</v>
      </c>
      <c r="R815" s="81">
        <v>121.08</v>
      </c>
      <c r="S815" s="81">
        <v>121.08</v>
      </c>
      <c r="T815" s="162">
        <f t="shared" si="96"/>
        <v>-23.459999999999994</v>
      </c>
      <c r="U815" s="71">
        <f t="shared" si="97"/>
        <v>68.7</v>
      </c>
      <c r="V815" s="71">
        <f t="shared" si="98"/>
        <v>28.92</v>
      </c>
    </row>
    <row r="816" spans="1:22" x14ac:dyDescent="0.25">
      <c r="A816" s="60" t="s">
        <v>3775</v>
      </c>
      <c r="B816" s="190" t="s">
        <v>1424</v>
      </c>
      <c r="C816" s="191" t="s">
        <v>107</v>
      </c>
      <c r="D816" s="192">
        <v>72578</v>
      </c>
      <c r="E816" s="198" t="s">
        <v>368</v>
      </c>
      <c r="F816" s="194" t="s">
        <v>102</v>
      </c>
      <c r="G816" s="195">
        <v>10</v>
      </c>
      <c r="H816" s="196">
        <v>10</v>
      </c>
      <c r="I816" s="197">
        <v>7.84</v>
      </c>
      <c r="J816" s="196">
        <v>6.32</v>
      </c>
      <c r="K816" s="197">
        <v>10.84</v>
      </c>
      <c r="L816" s="196">
        <v>8.74</v>
      </c>
      <c r="M816" s="196">
        <f t="shared" si="99"/>
        <v>150.6</v>
      </c>
      <c r="N816" s="196">
        <f t="shared" si="100"/>
        <v>150.6</v>
      </c>
      <c r="O816" s="37"/>
      <c r="P816" s="84">
        <v>7.84</v>
      </c>
      <c r="Q816" s="84">
        <v>10.84</v>
      </c>
      <c r="R816" s="84">
        <v>186.8</v>
      </c>
      <c r="S816" s="71">
        <v>186.8</v>
      </c>
      <c r="T816" s="162">
        <f t="shared" si="96"/>
        <v>-36.200000000000017</v>
      </c>
      <c r="U816" s="71">
        <f t="shared" si="97"/>
        <v>63.2</v>
      </c>
      <c r="V816" s="71">
        <f t="shared" si="98"/>
        <v>87.4</v>
      </c>
    </row>
    <row r="817" spans="1:22" x14ac:dyDescent="0.25">
      <c r="A817" s="60" t="s">
        <v>3776</v>
      </c>
      <c r="B817" s="190" t="s">
        <v>1425</v>
      </c>
      <c r="C817" s="191" t="s">
        <v>107</v>
      </c>
      <c r="D817" s="192">
        <v>72585</v>
      </c>
      <c r="E817" s="198" t="s">
        <v>370</v>
      </c>
      <c r="F817" s="194" t="s">
        <v>102</v>
      </c>
      <c r="G817" s="195">
        <v>3</v>
      </c>
      <c r="H817" s="196">
        <v>3</v>
      </c>
      <c r="I817" s="197">
        <v>11.58</v>
      </c>
      <c r="J817" s="196">
        <v>9.33</v>
      </c>
      <c r="K817" s="197">
        <v>10.84</v>
      </c>
      <c r="L817" s="196">
        <v>8.74</v>
      </c>
      <c r="M817" s="196">
        <f t="shared" si="99"/>
        <v>54.21</v>
      </c>
      <c r="N817" s="196">
        <f t="shared" si="100"/>
        <v>54.21</v>
      </c>
      <c r="O817" s="37"/>
      <c r="P817" s="93">
        <v>11.58</v>
      </c>
      <c r="Q817" s="93">
        <v>10.84</v>
      </c>
      <c r="R817" s="93">
        <v>67.260000000000005</v>
      </c>
      <c r="S817" s="71">
        <v>67.260000000000005</v>
      </c>
      <c r="T817" s="162">
        <f t="shared" si="96"/>
        <v>-13.050000000000004</v>
      </c>
      <c r="U817" s="71">
        <f t="shared" si="97"/>
        <v>27.99</v>
      </c>
      <c r="V817" s="71">
        <f t="shared" si="98"/>
        <v>26.22</v>
      </c>
    </row>
    <row r="818" spans="1:22" x14ac:dyDescent="0.25">
      <c r="A818" s="60" t="s">
        <v>3777</v>
      </c>
      <c r="B818" s="190" t="s">
        <v>1426</v>
      </c>
      <c r="C818" s="191" t="s">
        <v>127</v>
      </c>
      <c r="D818" s="199" t="s">
        <v>1427</v>
      </c>
      <c r="E818" s="198" t="s">
        <v>1428</v>
      </c>
      <c r="F818" s="194" t="s">
        <v>102</v>
      </c>
      <c r="G818" s="195">
        <v>2</v>
      </c>
      <c r="H818" s="196">
        <v>2</v>
      </c>
      <c r="I818" s="197">
        <v>507.3</v>
      </c>
      <c r="J818" s="196">
        <v>409.13</v>
      </c>
      <c r="K818" s="197">
        <v>90.36</v>
      </c>
      <c r="L818" s="196">
        <v>72.87</v>
      </c>
      <c r="M818" s="196">
        <f t="shared" si="99"/>
        <v>964</v>
      </c>
      <c r="N818" s="196">
        <f t="shared" si="100"/>
        <v>964</v>
      </c>
      <c r="O818" s="37"/>
      <c r="P818" s="71">
        <v>507.3</v>
      </c>
      <c r="Q818" s="71">
        <v>90.36</v>
      </c>
      <c r="R818" s="71">
        <v>1195.32</v>
      </c>
      <c r="S818" s="71">
        <v>1195.32</v>
      </c>
      <c r="T818" s="162">
        <f t="shared" si="96"/>
        <v>-231.31999999999994</v>
      </c>
      <c r="U818" s="71">
        <f t="shared" si="97"/>
        <v>818.26</v>
      </c>
      <c r="V818" s="71">
        <f t="shared" si="98"/>
        <v>145.74</v>
      </c>
    </row>
    <row r="819" spans="1:22" x14ac:dyDescent="0.25">
      <c r="A819" s="60" t="s">
        <v>3778</v>
      </c>
      <c r="B819" s="190" t="s">
        <v>1429</v>
      </c>
      <c r="C819" s="191" t="s">
        <v>107</v>
      </c>
      <c r="D819" s="192">
        <v>72226</v>
      </c>
      <c r="E819" s="198" t="s">
        <v>590</v>
      </c>
      <c r="F819" s="194" t="s">
        <v>102</v>
      </c>
      <c r="G819" s="195">
        <v>1</v>
      </c>
      <c r="H819" s="196">
        <v>1</v>
      </c>
      <c r="I819" s="197">
        <v>776.69</v>
      </c>
      <c r="J819" s="196">
        <v>626.4</v>
      </c>
      <c r="K819" s="197">
        <v>6.23</v>
      </c>
      <c r="L819" s="196">
        <v>5.0199999999999996</v>
      </c>
      <c r="M819" s="196">
        <f t="shared" si="99"/>
        <v>631.41999999999996</v>
      </c>
      <c r="N819" s="196">
        <f t="shared" si="100"/>
        <v>631.41999999999996</v>
      </c>
      <c r="O819" s="37"/>
      <c r="P819" s="71">
        <v>776.69</v>
      </c>
      <c r="Q819" s="71">
        <v>6.23</v>
      </c>
      <c r="R819" s="71">
        <v>782.92</v>
      </c>
      <c r="S819" s="71">
        <v>782.92</v>
      </c>
      <c r="T819" s="162">
        <f t="shared" si="96"/>
        <v>-151.5</v>
      </c>
      <c r="U819" s="71">
        <f t="shared" si="97"/>
        <v>626.4</v>
      </c>
      <c r="V819" s="71">
        <f t="shared" si="98"/>
        <v>5.0199999999999996</v>
      </c>
    </row>
    <row r="820" spans="1:22" x14ac:dyDescent="0.25">
      <c r="A820" s="60" t="s">
        <v>3779</v>
      </c>
      <c r="B820" s="190" t="s">
        <v>1430</v>
      </c>
      <c r="C820" s="191" t="s">
        <v>127</v>
      </c>
      <c r="D820" s="199" t="s">
        <v>592</v>
      </c>
      <c r="E820" s="198" t="s">
        <v>593</v>
      </c>
      <c r="F820" s="194" t="s">
        <v>594</v>
      </c>
      <c r="G820" s="195">
        <v>1</v>
      </c>
      <c r="H820" s="196">
        <v>1</v>
      </c>
      <c r="I820" s="197">
        <v>216.58</v>
      </c>
      <c r="J820" s="196">
        <v>174.67</v>
      </c>
      <c r="K820" s="197">
        <v>0</v>
      </c>
      <c r="L820" s="196">
        <v>0</v>
      </c>
      <c r="M820" s="196">
        <f t="shared" si="99"/>
        <v>174.67</v>
      </c>
      <c r="N820" s="196">
        <f t="shared" si="100"/>
        <v>174.67</v>
      </c>
      <c r="O820" s="37"/>
      <c r="P820" s="71">
        <v>216.58</v>
      </c>
      <c r="Q820" s="71">
        <v>0</v>
      </c>
      <c r="R820" s="71">
        <v>216.58</v>
      </c>
      <c r="S820" s="71">
        <v>216.58</v>
      </c>
      <c r="T820" s="162">
        <f t="shared" si="96"/>
        <v>-41.910000000000025</v>
      </c>
      <c r="U820" s="71">
        <f t="shared" si="97"/>
        <v>174.67</v>
      </c>
      <c r="V820" s="71">
        <f t="shared" si="98"/>
        <v>0</v>
      </c>
    </row>
    <row r="821" spans="1:22" x14ac:dyDescent="0.25">
      <c r="A821" s="60" t="s">
        <v>3780</v>
      </c>
      <c r="B821" s="178" t="s">
        <v>1431</v>
      </c>
      <c r="C821" s="181"/>
      <c r="D821" s="181"/>
      <c r="E821" s="180" t="s">
        <v>32</v>
      </c>
      <c r="F821" s="181"/>
      <c r="G821" s="182"/>
      <c r="H821" s="182"/>
      <c r="I821" s="177"/>
      <c r="J821" s="182"/>
      <c r="K821" s="177"/>
      <c r="L821" s="182"/>
      <c r="M821" s="183">
        <f>SUM(M822:M848)</f>
        <v>3767.4199999999996</v>
      </c>
      <c r="N821" s="183">
        <f>SUM(N822:N848)</f>
        <v>3767.4199999999996</v>
      </c>
      <c r="O821" s="37"/>
      <c r="P821" s="67"/>
      <c r="Q821" s="67"/>
      <c r="R821" s="68">
        <v>4672.9399999999996</v>
      </c>
      <c r="S821" s="68">
        <v>4672.9399999999996</v>
      </c>
      <c r="T821" s="162">
        <f t="shared" si="96"/>
        <v>-905.52</v>
      </c>
      <c r="U821" s="71">
        <f t="shared" si="97"/>
        <v>0</v>
      </c>
      <c r="V821" s="71">
        <f t="shared" si="98"/>
        <v>0</v>
      </c>
    </row>
    <row r="822" spans="1:22" x14ac:dyDescent="0.25">
      <c r="A822" s="60" t="s">
        <v>3781</v>
      </c>
      <c r="B822" s="190" t="s">
        <v>1432</v>
      </c>
      <c r="C822" s="191" t="s">
        <v>107</v>
      </c>
      <c r="D822" s="192">
        <v>80555</v>
      </c>
      <c r="E822" s="198" t="s">
        <v>643</v>
      </c>
      <c r="F822" s="194" t="s">
        <v>102</v>
      </c>
      <c r="G822" s="195">
        <v>3</v>
      </c>
      <c r="H822" s="196">
        <v>3</v>
      </c>
      <c r="I822" s="197">
        <v>51.84</v>
      </c>
      <c r="J822" s="196">
        <v>41.8</v>
      </c>
      <c r="K822" s="197">
        <v>9.35</v>
      </c>
      <c r="L822" s="196">
        <v>7.54</v>
      </c>
      <c r="M822" s="196">
        <f t="shared" ref="M822:M848" si="101">TRUNC(((J822*G822)+(L822*G822)),2)</f>
        <v>148.02000000000001</v>
      </c>
      <c r="N822" s="196">
        <f t="shared" ref="N822:N848" si="102">TRUNC(((J822*H822)+(L822*H822)),2)</f>
        <v>148.02000000000001</v>
      </c>
      <c r="O822" s="37"/>
      <c r="P822" s="71">
        <v>51.84</v>
      </c>
      <c r="Q822" s="71">
        <v>9.35</v>
      </c>
      <c r="R822" s="71">
        <v>183.57</v>
      </c>
      <c r="S822" s="71">
        <v>183.57</v>
      </c>
      <c r="T822" s="162">
        <f t="shared" si="96"/>
        <v>-35.549999999999983</v>
      </c>
      <c r="U822" s="71">
        <f t="shared" si="97"/>
        <v>125.4</v>
      </c>
      <c r="V822" s="71">
        <f t="shared" si="98"/>
        <v>22.62</v>
      </c>
    </row>
    <row r="823" spans="1:22" x14ac:dyDescent="0.25">
      <c r="A823" s="60" t="s">
        <v>3782</v>
      </c>
      <c r="B823" s="190" t="s">
        <v>1433</v>
      </c>
      <c r="C823" s="191" t="s">
        <v>107</v>
      </c>
      <c r="D823" s="192">
        <v>80660</v>
      </c>
      <c r="E823" s="198" t="s">
        <v>1434</v>
      </c>
      <c r="F823" s="194" t="s">
        <v>102</v>
      </c>
      <c r="G823" s="195">
        <v>3</v>
      </c>
      <c r="H823" s="196">
        <v>3</v>
      </c>
      <c r="I823" s="197">
        <v>128.97999999999999</v>
      </c>
      <c r="J823" s="196">
        <v>104.02</v>
      </c>
      <c r="K823" s="197">
        <v>7.47</v>
      </c>
      <c r="L823" s="196">
        <v>6.02</v>
      </c>
      <c r="M823" s="196">
        <f t="shared" si="101"/>
        <v>330.12</v>
      </c>
      <c r="N823" s="196">
        <f t="shared" si="102"/>
        <v>330.12</v>
      </c>
      <c r="O823" s="37"/>
      <c r="P823" s="71">
        <v>128.97999999999999</v>
      </c>
      <c r="Q823" s="71">
        <v>7.47</v>
      </c>
      <c r="R823" s="71">
        <v>409.35</v>
      </c>
      <c r="S823" s="71">
        <v>409.35</v>
      </c>
      <c r="T823" s="162">
        <f t="shared" si="96"/>
        <v>-79.230000000000018</v>
      </c>
      <c r="U823" s="71">
        <f t="shared" si="97"/>
        <v>312.06</v>
      </c>
      <c r="V823" s="71">
        <f t="shared" si="98"/>
        <v>18.059999999999999</v>
      </c>
    </row>
    <row r="824" spans="1:22" x14ac:dyDescent="0.25">
      <c r="A824" s="60" t="s">
        <v>3783</v>
      </c>
      <c r="B824" s="190" t="s">
        <v>1435</v>
      </c>
      <c r="C824" s="191" t="s">
        <v>107</v>
      </c>
      <c r="D824" s="192">
        <v>80671</v>
      </c>
      <c r="E824" s="198" t="s">
        <v>1436</v>
      </c>
      <c r="F824" s="194" t="s">
        <v>102</v>
      </c>
      <c r="G824" s="195">
        <v>3</v>
      </c>
      <c r="H824" s="196">
        <v>3</v>
      </c>
      <c r="I824" s="197">
        <v>14.03</v>
      </c>
      <c r="J824" s="196">
        <v>11.31</v>
      </c>
      <c r="K824" s="197">
        <v>13.45</v>
      </c>
      <c r="L824" s="196">
        <v>10.84</v>
      </c>
      <c r="M824" s="196">
        <f t="shared" si="101"/>
        <v>66.45</v>
      </c>
      <c r="N824" s="196">
        <f t="shared" si="102"/>
        <v>66.45</v>
      </c>
      <c r="O824" s="37"/>
      <c r="P824" s="71">
        <v>14.03</v>
      </c>
      <c r="Q824" s="71">
        <v>13.45</v>
      </c>
      <c r="R824" s="71">
        <v>82.44</v>
      </c>
      <c r="S824" s="71">
        <v>82.44</v>
      </c>
      <c r="T824" s="162">
        <f t="shared" si="96"/>
        <v>-15.989999999999995</v>
      </c>
      <c r="U824" s="71">
        <f t="shared" si="97"/>
        <v>33.93</v>
      </c>
      <c r="V824" s="71">
        <f t="shared" si="98"/>
        <v>32.520000000000003</v>
      </c>
    </row>
    <row r="825" spans="1:22" x14ac:dyDescent="0.25">
      <c r="A825" s="60" t="s">
        <v>3784</v>
      </c>
      <c r="B825" s="190" t="s">
        <v>1437</v>
      </c>
      <c r="C825" s="191" t="s">
        <v>107</v>
      </c>
      <c r="D825" s="192">
        <v>80680</v>
      </c>
      <c r="E825" s="198" t="s">
        <v>1438</v>
      </c>
      <c r="F825" s="194" t="s">
        <v>102</v>
      </c>
      <c r="G825" s="195">
        <v>3</v>
      </c>
      <c r="H825" s="196">
        <v>3</v>
      </c>
      <c r="I825" s="197">
        <v>63.65</v>
      </c>
      <c r="J825" s="196">
        <v>51.33</v>
      </c>
      <c r="K825" s="197">
        <v>8.2200000000000006</v>
      </c>
      <c r="L825" s="196">
        <v>6.62</v>
      </c>
      <c r="M825" s="196">
        <f t="shared" si="101"/>
        <v>173.85</v>
      </c>
      <c r="N825" s="196">
        <f t="shared" si="102"/>
        <v>173.85</v>
      </c>
      <c r="O825" s="37"/>
      <c r="P825" s="71">
        <v>63.65</v>
      </c>
      <c r="Q825" s="71">
        <v>8.2200000000000006</v>
      </c>
      <c r="R825" s="71">
        <v>215.61</v>
      </c>
      <c r="S825" s="71">
        <v>215.61</v>
      </c>
      <c r="T825" s="162">
        <f t="shared" si="96"/>
        <v>-41.760000000000019</v>
      </c>
      <c r="U825" s="71">
        <f t="shared" si="97"/>
        <v>153.99</v>
      </c>
      <c r="V825" s="71">
        <f t="shared" si="98"/>
        <v>19.86</v>
      </c>
    </row>
    <row r="826" spans="1:22" x14ac:dyDescent="0.25">
      <c r="A826" s="60" t="s">
        <v>3785</v>
      </c>
      <c r="B826" s="190" t="s">
        <v>1439</v>
      </c>
      <c r="C826" s="191" t="s">
        <v>107</v>
      </c>
      <c r="D826" s="192">
        <v>80687</v>
      </c>
      <c r="E826" s="198" t="s">
        <v>1440</v>
      </c>
      <c r="F826" s="194" t="s">
        <v>102</v>
      </c>
      <c r="G826" s="195">
        <v>3</v>
      </c>
      <c r="H826" s="196">
        <v>3</v>
      </c>
      <c r="I826" s="197">
        <v>131.47999999999999</v>
      </c>
      <c r="J826" s="196">
        <v>106.03</v>
      </c>
      <c r="K826" s="197">
        <v>14.57</v>
      </c>
      <c r="L826" s="196">
        <v>11.75</v>
      </c>
      <c r="M826" s="196">
        <f t="shared" si="101"/>
        <v>353.34</v>
      </c>
      <c r="N826" s="196">
        <f t="shared" si="102"/>
        <v>353.34</v>
      </c>
      <c r="O826" s="37"/>
      <c r="P826" s="71">
        <v>131.47999999999999</v>
      </c>
      <c r="Q826" s="71">
        <v>14.57</v>
      </c>
      <c r="R826" s="71">
        <v>438.15</v>
      </c>
      <c r="S826" s="71">
        <v>438.15</v>
      </c>
      <c r="T826" s="162">
        <f t="shared" si="96"/>
        <v>-84.81</v>
      </c>
      <c r="U826" s="71">
        <f t="shared" si="97"/>
        <v>318.08999999999997</v>
      </c>
      <c r="V826" s="71">
        <f t="shared" si="98"/>
        <v>35.25</v>
      </c>
    </row>
    <row r="827" spans="1:22" x14ac:dyDescent="0.25">
      <c r="A827" s="60" t="s">
        <v>3786</v>
      </c>
      <c r="B827" s="190" t="s">
        <v>1441</v>
      </c>
      <c r="C827" s="191" t="s">
        <v>107</v>
      </c>
      <c r="D827" s="192">
        <v>81823</v>
      </c>
      <c r="E827" s="198" t="s">
        <v>1204</v>
      </c>
      <c r="F827" s="194" t="s">
        <v>102</v>
      </c>
      <c r="G827" s="195">
        <v>1</v>
      </c>
      <c r="H827" s="196">
        <v>1</v>
      </c>
      <c r="I827" s="197">
        <v>231.85</v>
      </c>
      <c r="J827" s="196">
        <v>186.98</v>
      </c>
      <c r="K827" s="197">
        <v>24.45</v>
      </c>
      <c r="L827" s="196">
        <v>19.71</v>
      </c>
      <c r="M827" s="196">
        <f t="shared" si="101"/>
        <v>206.69</v>
      </c>
      <c r="N827" s="196">
        <f t="shared" si="102"/>
        <v>206.69</v>
      </c>
      <c r="O827" s="37"/>
      <c r="P827" s="71">
        <v>231.85</v>
      </c>
      <c r="Q827" s="71">
        <v>24.45</v>
      </c>
      <c r="R827" s="71">
        <v>256.3</v>
      </c>
      <c r="S827" s="71">
        <v>256.3</v>
      </c>
      <c r="T827" s="162">
        <f t="shared" si="96"/>
        <v>-49.610000000000014</v>
      </c>
      <c r="U827" s="71">
        <f t="shared" si="97"/>
        <v>186.98</v>
      </c>
      <c r="V827" s="71">
        <f t="shared" si="98"/>
        <v>19.71</v>
      </c>
    </row>
    <row r="828" spans="1:22" x14ac:dyDescent="0.25">
      <c r="A828" s="60" t="s">
        <v>3787</v>
      </c>
      <c r="B828" s="190" t="s">
        <v>1442</v>
      </c>
      <c r="C828" s="191" t="s">
        <v>107</v>
      </c>
      <c r="D828" s="192">
        <v>81825</v>
      </c>
      <c r="E828" s="198" t="s">
        <v>799</v>
      </c>
      <c r="F828" s="194" t="s">
        <v>102</v>
      </c>
      <c r="G828" s="195">
        <v>1</v>
      </c>
      <c r="H828" s="196">
        <v>1</v>
      </c>
      <c r="I828" s="197">
        <v>161.47999999999999</v>
      </c>
      <c r="J828" s="196">
        <v>130.22999999999999</v>
      </c>
      <c r="K828" s="197">
        <v>269.39</v>
      </c>
      <c r="L828" s="196">
        <v>217.26</v>
      </c>
      <c r="M828" s="196">
        <f t="shared" si="101"/>
        <v>347.49</v>
      </c>
      <c r="N828" s="196">
        <f t="shared" si="102"/>
        <v>347.49</v>
      </c>
      <c r="O828" s="37"/>
      <c r="P828" s="71">
        <v>161.47999999999999</v>
      </c>
      <c r="Q828" s="71">
        <v>269.39</v>
      </c>
      <c r="R828" s="71">
        <v>430.87</v>
      </c>
      <c r="S828" s="71">
        <v>430.87</v>
      </c>
      <c r="T828" s="162">
        <f t="shared" si="96"/>
        <v>-83.38</v>
      </c>
      <c r="U828" s="71">
        <f t="shared" si="97"/>
        <v>130.22999999999999</v>
      </c>
      <c r="V828" s="71">
        <f t="shared" si="98"/>
        <v>217.26</v>
      </c>
    </row>
    <row r="829" spans="1:22" x14ac:dyDescent="0.25">
      <c r="A829" s="60" t="s">
        <v>3788</v>
      </c>
      <c r="B829" s="190" t="s">
        <v>1443</v>
      </c>
      <c r="C829" s="191" t="s">
        <v>107</v>
      </c>
      <c r="D829" s="192">
        <v>80926</v>
      </c>
      <c r="E829" s="198" t="s">
        <v>668</v>
      </c>
      <c r="F829" s="194" t="s">
        <v>102</v>
      </c>
      <c r="G829" s="195">
        <v>3</v>
      </c>
      <c r="H829" s="196">
        <v>3</v>
      </c>
      <c r="I829" s="197">
        <v>83.65</v>
      </c>
      <c r="J829" s="196">
        <v>67.459999999999994</v>
      </c>
      <c r="K829" s="197">
        <v>22.79</v>
      </c>
      <c r="L829" s="196">
        <v>18.38</v>
      </c>
      <c r="M829" s="196">
        <f t="shared" si="101"/>
        <v>257.52</v>
      </c>
      <c r="N829" s="196">
        <f t="shared" si="102"/>
        <v>257.52</v>
      </c>
      <c r="O829" s="37"/>
      <c r="P829" s="71">
        <v>83.65</v>
      </c>
      <c r="Q829" s="71">
        <v>22.79</v>
      </c>
      <c r="R829" s="71">
        <v>319.32</v>
      </c>
      <c r="S829" s="71">
        <v>319.32</v>
      </c>
      <c r="T829" s="162">
        <f t="shared" si="96"/>
        <v>-61.800000000000011</v>
      </c>
      <c r="U829" s="71">
        <f t="shared" si="97"/>
        <v>202.38</v>
      </c>
      <c r="V829" s="71">
        <f t="shared" si="98"/>
        <v>55.14</v>
      </c>
    </row>
    <row r="830" spans="1:22" x14ac:dyDescent="0.25">
      <c r="A830" s="60" t="s">
        <v>3789</v>
      </c>
      <c r="B830" s="190" t="s">
        <v>1444</v>
      </c>
      <c r="C830" s="191" t="s">
        <v>107</v>
      </c>
      <c r="D830" s="192">
        <v>81003</v>
      </c>
      <c r="E830" s="198" t="s">
        <v>674</v>
      </c>
      <c r="F830" s="194" t="s">
        <v>143</v>
      </c>
      <c r="G830" s="195">
        <v>15</v>
      </c>
      <c r="H830" s="196">
        <v>15</v>
      </c>
      <c r="I830" s="197">
        <v>4.17</v>
      </c>
      <c r="J830" s="196">
        <v>3.36</v>
      </c>
      <c r="K830" s="197">
        <v>4.49</v>
      </c>
      <c r="L830" s="196">
        <v>3.62</v>
      </c>
      <c r="M830" s="196">
        <f t="shared" si="101"/>
        <v>104.7</v>
      </c>
      <c r="N830" s="196">
        <f t="shared" si="102"/>
        <v>104.7</v>
      </c>
      <c r="O830" s="37"/>
      <c r="P830" s="71">
        <v>4.17</v>
      </c>
      <c r="Q830" s="71">
        <v>4.49</v>
      </c>
      <c r="R830" s="71">
        <v>129.9</v>
      </c>
      <c r="S830" s="71">
        <v>129.9</v>
      </c>
      <c r="T830" s="162">
        <f t="shared" si="96"/>
        <v>-25.200000000000003</v>
      </c>
      <c r="U830" s="71">
        <f t="shared" si="97"/>
        <v>50.4</v>
      </c>
      <c r="V830" s="71">
        <f t="shared" si="98"/>
        <v>54.3</v>
      </c>
    </row>
    <row r="831" spans="1:22" x14ac:dyDescent="0.25">
      <c r="A831" s="60" t="s">
        <v>3790</v>
      </c>
      <c r="B831" s="190" t="s">
        <v>1445</v>
      </c>
      <c r="C831" s="191" t="s">
        <v>107</v>
      </c>
      <c r="D831" s="192">
        <v>81004</v>
      </c>
      <c r="E831" s="198" t="s">
        <v>676</v>
      </c>
      <c r="F831" s="194" t="s">
        <v>143</v>
      </c>
      <c r="G831" s="195">
        <v>24</v>
      </c>
      <c r="H831" s="196">
        <v>24</v>
      </c>
      <c r="I831" s="197">
        <v>10</v>
      </c>
      <c r="J831" s="196">
        <v>8.06</v>
      </c>
      <c r="K831" s="197">
        <v>4.82</v>
      </c>
      <c r="L831" s="196">
        <v>3.88</v>
      </c>
      <c r="M831" s="196">
        <f t="shared" si="101"/>
        <v>286.56</v>
      </c>
      <c r="N831" s="196">
        <f t="shared" si="102"/>
        <v>286.56</v>
      </c>
      <c r="O831" s="37"/>
      <c r="P831" s="71">
        <v>10</v>
      </c>
      <c r="Q831" s="71">
        <v>4.82</v>
      </c>
      <c r="R831" s="71">
        <v>355.68</v>
      </c>
      <c r="S831" s="71">
        <v>355.68</v>
      </c>
      <c r="T831" s="162">
        <f t="shared" si="96"/>
        <v>-69.12</v>
      </c>
      <c r="U831" s="71">
        <f t="shared" si="97"/>
        <v>193.44</v>
      </c>
      <c r="V831" s="71">
        <f t="shared" si="98"/>
        <v>93.12</v>
      </c>
    </row>
    <row r="832" spans="1:22" x14ac:dyDescent="0.25">
      <c r="A832" s="60" t="s">
        <v>3791</v>
      </c>
      <c r="B832" s="190" t="s">
        <v>1446</v>
      </c>
      <c r="C832" s="191" t="s">
        <v>107</v>
      </c>
      <c r="D832" s="192">
        <v>81066</v>
      </c>
      <c r="E832" s="198" t="s">
        <v>1183</v>
      </c>
      <c r="F832" s="194" t="s">
        <v>102</v>
      </c>
      <c r="G832" s="195">
        <v>6</v>
      </c>
      <c r="H832" s="196">
        <v>6</v>
      </c>
      <c r="I832" s="197">
        <v>1.02</v>
      </c>
      <c r="J832" s="196">
        <v>0.82</v>
      </c>
      <c r="K832" s="197">
        <v>3.37</v>
      </c>
      <c r="L832" s="196">
        <v>2.71</v>
      </c>
      <c r="M832" s="196">
        <f t="shared" si="101"/>
        <v>21.18</v>
      </c>
      <c r="N832" s="196">
        <f t="shared" si="102"/>
        <v>21.18</v>
      </c>
      <c r="O832" s="37"/>
      <c r="P832" s="71">
        <v>1.02</v>
      </c>
      <c r="Q832" s="71">
        <v>3.37</v>
      </c>
      <c r="R832" s="71">
        <v>26.34</v>
      </c>
      <c r="S832" s="71">
        <v>26.34</v>
      </c>
      <c r="T832" s="162">
        <f t="shared" si="96"/>
        <v>-5.16</v>
      </c>
      <c r="U832" s="71">
        <f t="shared" si="97"/>
        <v>4.92</v>
      </c>
      <c r="V832" s="71">
        <f t="shared" si="98"/>
        <v>16.260000000000002</v>
      </c>
    </row>
    <row r="833" spans="1:22" x14ac:dyDescent="0.25">
      <c r="A833" s="60" t="s">
        <v>3792</v>
      </c>
      <c r="B833" s="190" t="s">
        <v>1447</v>
      </c>
      <c r="C833" s="191" t="s">
        <v>107</v>
      </c>
      <c r="D833" s="192">
        <v>81162</v>
      </c>
      <c r="E833" s="198" t="s">
        <v>1448</v>
      </c>
      <c r="F833" s="194" t="s">
        <v>102</v>
      </c>
      <c r="G833" s="195">
        <v>1</v>
      </c>
      <c r="H833" s="196">
        <v>1</v>
      </c>
      <c r="I833" s="197">
        <v>1.02</v>
      </c>
      <c r="J833" s="196">
        <v>0.82</v>
      </c>
      <c r="K833" s="197">
        <v>3.37</v>
      </c>
      <c r="L833" s="196">
        <v>2.71</v>
      </c>
      <c r="M833" s="196">
        <f t="shared" si="101"/>
        <v>3.53</v>
      </c>
      <c r="N833" s="196">
        <f t="shared" si="102"/>
        <v>3.53</v>
      </c>
      <c r="O833" s="37"/>
      <c r="P833" s="71">
        <v>1.02</v>
      </c>
      <c r="Q833" s="71">
        <v>3.37</v>
      </c>
      <c r="R833" s="71">
        <v>4.3899999999999997</v>
      </c>
      <c r="S833" s="71">
        <v>4.3899999999999997</v>
      </c>
      <c r="T833" s="162">
        <f t="shared" si="96"/>
        <v>-0.85999999999999988</v>
      </c>
      <c r="U833" s="71">
        <f t="shared" si="97"/>
        <v>0.82</v>
      </c>
      <c r="V833" s="71">
        <f t="shared" si="98"/>
        <v>2.71</v>
      </c>
    </row>
    <row r="834" spans="1:22" x14ac:dyDescent="0.25">
      <c r="A834" s="60" t="s">
        <v>3793</v>
      </c>
      <c r="B834" s="190" t="s">
        <v>1449</v>
      </c>
      <c r="C834" s="191" t="s">
        <v>107</v>
      </c>
      <c r="D834" s="192">
        <v>81321</v>
      </c>
      <c r="E834" s="198" t="s">
        <v>1186</v>
      </c>
      <c r="F834" s="194" t="s">
        <v>102</v>
      </c>
      <c r="G834" s="195">
        <v>3</v>
      </c>
      <c r="H834" s="196">
        <v>3</v>
      </c>
      <c r="I834" s="197">
        <v>0.92</v>
      </c>
      <c r="J834" s="196">
        <v>0.74</v>
      </c>
      <c r="K834" s="197">
        <v>6.72</v>
      </c>
      <c r="L834" s="196">
        <v>5.41</v>
      </c>
      <c r="M834" s="196">
        <f t="shared" si="101"/>
        <v>18.45</v>
      </c>
      <c r="N834" s="196">
        <f t="shared" si="102"/>
        <v>18.45</v>
      </c>
      <c r="O834" s="37"/>
      <c r="P834" s="71">
        <v>0.92</v>
      </c>
      <c r="Q834" s="71">
        <v>6.72</v>
      </c>
      <c r="R834" s="71">
        <v>22.92</v>
      </c>
      <c r="S834" s="71">
        <v>22.92</v>
      </c>
      <c r="T834" s="162">
        <f t="shared" si="96"/>
        <v>-4.4700000000000024</v>
      </c>
      <c r="U834" s="71">
        <f t="shared" si="97"/>
        <v>2.2200000000000002</v>
      </c>
      <c r="V834" s="71">
        <f t="shared" si="98"/>
        <v>16.23</v>
      </c>
    </row>
    <row r="835" spans="1:22" x14ac:dyDescent="0.25">
      <c r="A835" s="60" t="s">
        <v>3794</v>
      </c>
      <c r="B835" s="190" t="s">
        <v>1450</v>
      </c>
      <c r="C835" s="191" t="s">
        <v>107</v>
      </c>
      <c r="D835" s="192">
        <v>81322</v>
      </c>
      <c r="E835" s="198" t="s">
        <v>706</v>
      </c>
      <c r="F835" s="194" t="s">
        <v>102</v>
      </c>
      <c r="G835" s="195">
        <v>1</v>
      </c>
      <c r="H835" s="196">
        <v>1</v>
      </c>
      <c r="I835" s="197">
        <v>2.2799999999999998</v>
      </c>
      <c r="J835" s="196">
        <v>1.83</v>
      </c>
      <c r="K835" s="197">
        <v>6.72</v>
      </c>
      <c r="L835" s="196">
        <v>5.41</v>
      </c>
      <c r="M835" s="196">
        <f t="shared" si="101"/>
        <v>7.24</v>
      </c>
      <c r="N835" s="196">
        <f t="shared" si="102"/>
        <v>7.24</v>
      </c>
      <c r="O835" s="37"/>
      <c r="P835" s="71">
        <v>2.2799999999999998</v>
      </c>
      <c r="Q835" s="71">
        <v>6.72</v>
      </c>
      <c r="R835" s="71">
        <v>9</v>
      </c>
      <c r="S835" s="71">
        <v>9</v>
      </c>
      <c r="T835" s="162">
        <f t="shared" si="96"/>
        <v>-1.7599999999999998</v>
      </c>
      <c r="U835" s="71">
        <f t="shared" si="97"/>
        <v>1.83</v>
      </c>
      <c r="V835" s="71">
        <f t="shared" si="98"/>
        <v>5.41</v>
      </c>
    </row>
    <row r="836" spans="1:22" x14ac:dyDescent="0.25">
      <c r="A836" s="60" t="s">
        <v>3795</v>
      </c>
      <c r="B836" s="190" t="s">
        <v>1451</v>
      </c>
      <c r="C836" s="191" t="s">
        <v>107</v>
      </c>
      <c r="D836" s="192">
        <v>81369</v>
      </c>
      <c r="E836" s="198" t="s">
        <v>1452</v>
      </c>
      <c r="F836" s="194" t="s">
        <v>102</v>
      </c>
      <c r="G836" s="195">
        <v>3</v>
      </c>
      <c r="H836" s="196">
        <v>3</v>
      </c>
      <c r="I836" s="197">
        <v>6.57</v>
      </c>
      <c r="J836" s="196">
        <v>5.29</v>
      </c>
      <c r="K836" s="197">
        <v>4.26</v>
      </c>
      <c r="L836" s="196">
        <v>3.43</v>
      </c>
      <c r="M836" s="196">
        <f t="shared" si="101"/>
        <v>26.16</v>
      </c>
      <c r="N836" s="196">
        <f t="shared" si="102"/>
        <v>26.16</v>
      </c>
      <c r="O836" s="37"/>
      <c r="P836" s="71">
        <v>6.57</v>
      </c>
      <c r="Q836" s="71">
        <v>4.26</v>
      </c>
      <c r="R836" s="71">
        <v>32.49</v>
      </c>
      <c r="S836" s="71">
        <v>32.49</v>
      </c>
      <c r="T836" s="162">
        <f t="shared" si="96"/>
        <v>-6.3300000000000018</v>
      </c>
      <c r="U836" s="71">
        <f t="shared" si="97"/>
        <v>15.87</v>
      </c>
      <c r="V836" s="71">
        <f t="shared" si="98"/>
        <v>10.29</v>
      </c>
    </row>
    <row r="837" spans="1:22" x14ac:dyDescent="0.25">
      <c r="A837" s="60" t="s">
        <v>3796</v>
      </c>
      <c r="B837" s="190" t="s">
        <v>1453</v>
      </c>
      <c r="C837" s="191" t="s">
        <v>107</v>
      </c>
      <c r="D837" s="192">
        <v>81421</v>
      </c>
      <c r="E837" s="198" t="s">
        <v>724</v>
      </c>
      <c r="F837" s="194" t="s">
        <v>102</v>
      </c>
      <c r="G837" s="195">
        <v>2</v>
      </c>
      <c r="H837" s="196">
        <v>2</v>
      </c>
      <c r="I837" s="197">
        <v>8.5299999999999994</v>
      </c>
      <c r="J837" s="196">
        <v>6.87</v>
      </c>
      <c r="K837" s="197">
        <v>7.1</v>
      </c>
      <c r="L837" s="196">
        <v>5.72</v>
      </c>
      <c r="M837" s="196">
        <f t="shared" si="101"/>
        <v>25.18</v>
      </c>
      <c r="N837" s="196">
        <f t="shared" si="102"/>
        <v>25.18</v>
      </c>
      <c r="O837" s="37"/>
      <c r="P837" s="71">
        <v>8.5299999999999994</v>
      </c>
      <c r="Q837" s="71">
        <v>7.1</v>
      </c>
      <c r="R837" s="71">
        <v>31.26</v>
      </c>
      <c r="S837" s="71">
        <v>31.26</v>
      </c>
      <c r="T837" s="162">
        <f t="shared" si="96"/>
        <v>-6.0800000000000018</v>
      </c>
      <c r="U837" s="71">
        <f t="shared" si="97"/>
        <v>13.74</v>
      </c>
      <c r="V837" s="71">
        <f t="shared" si="98"/>
        <v>11.44</v>
      </c>
    </row>
    <row r="838" spans="1:22" x14ac:dyDescent="0.25">
      <c r="A838" s="60" t="s">
        <v>3797</v>
      </c>
      <c r="B838" s="190" t="s">
        <v>1454</v>
      </c>
      <c r="C838" s="191" t="s">
        <v>107</v>
      </c>
      <c r="D838" s="192">
        <v>81602</v>
      </c>
      <c r="E838" s="198" t="s">
        <v>1455</v>
      </c>
      <c r="F838" s="194" t="s">
        <v>102</v>
      </c>
      <c r="G838" s="195">
        <v>3</v>
      </c>
      <c r="H838" s="196">
        <v>3</v>
      </c>
      <c r="I838" s="197">
        <v>2.2000000000000002</v>
      </c>
      <c r="J838" s="196">
        <v>1.77</v>
      </c>
      <c r="K838" s="197">
        <v>5.23</v>
      </c>
      <c r="L838" s="196">
        <v>4.21</v>
      </c>
      <c r="M838" s="196">
        <f t="shared" si="101"/>
        <v>17.940000000000001</v>
      </c>
      <c r="N838" s="196">
        <f t="shared" si="102"/>
        <v>17.940000000000001</v>
      </c>
      <c r="O838" s="37"/>
      <c r="P838" s="71">
        <v>2.2000000000000002</v>
      </c>
      <c r="Q838" s="71">
        <v>5.23</v>
      </c>
      <c r="R838" s="71">
        <v>22.29</v>
      </c>
      <c r="S838" s="71">
        <v>22.29</v>
      </c>
      <c r="T838" s="162">
        <f t="shared" si="96"/>
        <v>-4.3499999999999979</v>
      </c>
      <c r="U838" s="71">
        <f t="shared" si="97"/>
        <v>5.31</v>
      </c>
      <c r="V838" s="71">
        <f t="shared" si="98"/>
        <v>12.63</v>
      </c>
    </row>
    <row r="839" spans="1:22" x14ac:dyDescent="0.25">
      <c r="A839" s="60" t="s">
        <v>3798</v>
      </c>
      <c r="B839" s="190" t="s">
        <v>1456</v>
      </c>
      <c r="C839" s="191" t="s">
        <v>107</v>
      </c>
      <c r="D839" s="192">
        <v>81885</v>
      </c>
      <c r="E839" s="198" t="s">
        <v>782</v>
      </c>
      <c r="F839" s="194" t="s">
        <v>102</v>
      </c>
      <c r="G839" s="195">
        <v>1</v>
      </c>
      <c r="H839" s="196">
        <v>1</v>
      </c>
      <c r="I839" s="197">
        <v>9.76</v>
      </c>
      <c r="J839" s="196">
        <v>7.87</v>
      </c>
      <c r="K839" s="197">
        <v>2.61</v>
      </c>
      <c r="L839" s="196">
        <v>2.1</v>
      </c>
      <c r="M839" s="196">
        <f t="shared" si="101"/>
        <v>9.9700000000000006</v>
      </c>
      <c r="N839" s="196">
        <f t="shared" si="102"/>
        <v>9.9700000000000006</v>
      </c>
      <c r="O839" s="37"/>
      <c r="P839" s="71">
        <v>9.76</v>
      </c>
      <c r="Q839" s="71">
        <v>2.61</v>
      </c>
      <c r="R839" s="71">
        <v>12.37</v>
      </c>
      <c r="S839" s="71">
        <v>12.37</v>
      </c>
      <c r="T839" s="162">
        <f t="shared" si="96"/>
        <v>-2.3999999999999986</v>
      </c>
      <c r="U839" s="71">
        <f t="shared" si="97"/>
        <v>7.87</v>
      </c>
      <c r="V839" s="71">
        <f t="shared" si="98"/>
        <v>2.1</v>
      </c>
    </row>
    <row r="840" spans="1:22" x14ac:dyDescent="0.25">
      <c r="A840" s="60" t="s">
        <v>3799</v>
      </c>
      <c r="B840" s="190" t="s">
        <v>1457</v>
      </c>
      <c r="C840" s="191" t="s">
        <v>107</v>
      </c>
      <c r="D840" s="192">
        <v>81922</v>
      </c>
      <c r="E840" s="198" t="s">
        <v>1458</v>
      </c>
      <c r="F840" s="194" t="s">
        <v>102</v>
      </c>
      <c r="G840" s="195">
        <v>4</v>
      </c>
      <c r="H840" s="196">
        <v>4</v>
      </c>
      <c r="I840" s="197">
        <v>4.59</v>
      </c>
      <c r="J840" s="196">
        <v>3.7</v>
      </c>
      <c r="K840" s="197">
        <v>10.46</v>
      </c>
      <c r="L840" s="196">
        <v>8.43</v>
      </c>
      <c r="M840" s="196">
        <f t="shared" si="101"/>
        <v>48.52</v>
      </c>
      <c r="N840" s="196">
        <f t="shared" si="102"/>
        <v>48.52</v>
      </c>
      <c r="O840" s="37"/>
      <c r="P840" s="71">
        <v>4.59</v>
      </c>
      <c r="Q840" s="71">
        <v>10.46</v>
      </c>
      <c r="R840" s="71">
        <v>60.2</v>
      </c>
      <c r="S840" s="71">
        <v>60.2</v>
      </c>
      <c r="T840" s="162">
        <f t="shared" si="96"/>
        <v>-11.68</v>
      </c>
      <c r="U840" s="71">
        <f t="shared" si="97"/>
        <v>14.8</v>
      </c>
      <c r="V840" s="71">
        <f t="shared" si="98"/>
        <v>33.72</v>
      </c>
    </row>
    <row r="841" spans="1:22" x14ac:dyDescent="0.25">
      <c r="A841" s="60" t="s">
        <v>3800</v>
      </c>
      <c r="B841" s="190" t="s">
        <v>1459</v>
      </c>
      <c r="C841" s="191" t="s">
        <v>107</v>
      </c>
      <c r="D841" s="192">
        <v>81935</v>
      </c>
      <c r="E841" s="198" t="s">
        <v>1460</v>
      </c>
      <c r="F841" s="194" t="s">
        <v>102</v>
      </c>
      <c r="G841" s="195">
        <v>3</v>
      </c>
      <c r="H841" s="196">
        <v>3</v>
      </c>
      <c r="I841" s="197">
        <v>2.62</v>
      </c>
      <c r="J841" s="196">
        <v>2.11</v>
      </c>
      <c r="K841" s="197">
        <v>10.46</v>
      </c>
      <c r="L841" s="196">
        <v>8.43</v>
      </c>
      <c r="M841" s="196">
        <f t="shared" si="101"/>
        <v>31.62</v>
      </c>
      <c r="N841" s="196">
        <f t="shared" si="102"/>
        <v>31.62</v>
      </c>
      <c r="O841" s="37"/>
      <c r="P841" s="71">
        <v>2.62</v>
      </c>
      <c r="Q841" s="71">
        <v>10.46</v>
      </c>
      <c r="R841" s="71">
        <v>39.24</v>
      </c>
      <c r="S841" s="71">
        <v>39.24</v>
      </c>
      <c r="T841" s="162">
        <f t="shared" si="96"/>
        <v>-7.620000000000001</v>
      </c>
      <c r="U841" s="71">
        <f t="shared" si="97"/>
        <v>6.33</v>
      </c>
      <c r="V841" s="71">
        <f t="shared" si="98"/>
        <v>25.29</v>
      </c>
    </row>
    <row r="842" spans="1:22" x14ac:dyDescent="0.25">
      <c r="A842" s="60" t="s">
        <v>3801</v>
      </c>
      <c r="B842" s="190" t="s">
        <v>1461</v>
      </c>
      <c r="C842" s="191" t="s">
        <v>107</v>
      </c>
      <c r="D842" s="192">
        <v>81936</v>
      </c>
      <c r="E842" s="198" t="s">
        <v>760</v>
      </c>
      <c r="F842" s="194" t="s">
        <v>102</v>
      </c>
      <c r="G842" s="195">
        <v>2</v>
      </c>
      <c r="H842" s="196">
        <v>2</v>
      </c>
      <c r="I842" s="197">
        <v>3.22</v>
      </c>
      <c r="J842" s="196">
        <v>2.59</v>
      </c>
      <c r="K842" s="197">
        <v>10.46</v>
      </c>
      <c r="L842" s="196">
        <v>8.43</v>
      </c>
      <c r="M842" s="196">
        <f t="shared" si="101"/>
        <v>22.04</v>
      </c>
      <c r="N842" s="196">
        <f t="shared" si="102"/>
        <v>22.04</v>
      </c>
      <c r="O842" s="37"/>
      <c r="P842" s="71">
        <v>3.22</v>
      </c>
      <c r="Q842" s="71">
        <v>10.46</v>
      </c>
      <c r="R842" s="71">
        <v>27.36</v>
      </c>
      <c r="S842" s="71">
        <v>27.36</v>
      </c>
      <c r="T842" s="162">
        <f t="shared" si="96"/>
        <v>-5.32</v>
      </c>
      <c r="U842" s="71">
        <f t="shared" si="97"/>
        <v>5.18</v>
      </c>
      <c r="V842" s="71">
        <f t="shared" si="98"/>
        <v>16.86</v>
      </c>
    </row>
    <row r="843" spans="1:22" x14ac:dyDescent="0.25">
      <c r="A843" s="60" t="s">
        <v>3802</v>
      </c>
      <c r="B843" s="190" t="s">
        <v>1462</v>
      </c>
      <c r="C843" s="191" t="s">
        <v>107</v>
      </c>
      <c r="D843" s="192">
        <v>81923</v>
      </c>
      <c r="E843" s="198" t="s">
        <v>1463</v>
      </c>
      <c r="F843" s="194" t="s">
        <v>102</v>
      </c>
      <c r="G843" s="195">
        <v>3</v>
      </c>
      <c r="H843" s="196">
        <v>3</v>
      </c>
      <c r="I843" s="197">
        <v>9.02</v>
      </c>
      <c r="J843" s="196">
        <v>7.27</v>
      </c>
      <c r="K843" s="197">
        <v>13.45</v>
      </c>
      <c r="L843" s="196">
        <v>10.84</v>
      </c>
      <c r="M843" s="196">
        <f t="shared" si="101"/>
        <v>54.33</v>
      </c>
      <c r="N843" s="196">
        <f t="shared" si="102"/>
        <v>54.33</v>
      </c>
      <c r="O843" s="37"/>
      <c r="P843" s="71">
        <v>9.02</v>
      </c>
      <c r="Q843" s="71">
        <v>13.45</v>
      </c>
      <c r="R843" s="71">
        <v>67.41</v>
      </c>
      <c r="S843" s="71">
        <v>67.41</v>
      </c>
      <c r="T843" s="162">
        <f t="shared" si="96"/>
        <v>-13.079999999999998</v>
      </c>
      <c r="U843" s="71">
        <f t="shared" si="97"/>
        <v>21.81</v>
      </c>
      <c r="V843" s="71">
        <f t="shared" si="98"/>
        <v>32.520000000000003</v>
      </c>
    </row>
    <row r="844" spans="1:22" x14ac:dyDescent="0.25">
      <c r="A844" s="60" t="s">
        <v>3803</v>
      </c>
      <c r="B844" s="190" t="s">
        <v>1464</v>
      </c>
      <c r="C844" s="191" t="s">
        <v>107</v>
      </c>
      <c r="D844" s="192">
        <v>81973</v>
      </c>
      <c r="E844" s="198" t="s">
        <v>768</v>
      </c>
      <c r="F844" s="194" t="s">
        <v>102</v>
      </c>
      <c r="G844" s="195">
        <v>2</v>
      </c>
      <c r="H844" s="196">
        <v>2</v>
      </c>
      <c r="I844" s="197">
        <v>14.67</v>
      </c>
      <c r="J844" s="196">
        <v>11.83</v>
      </c>
      <c r="K844" s="197">
        <v>17.190000000000001</v>
      </c>
      <c r="L844" s="196">
        <v>13.86</v>
      </c>
      <c r="M844" s="196">
        <f t="shared" si="101"/>
        <v>51.38</v>
      </c>
      <c r="N844" s="196">
        <f t="shared" si="102"/>
        <v>51.38</v>
      </c>
      <c r="O844" s="37"/>
      <c r="P844" s="71">
        <v>14.67</v>
      </c>
      <c r="Q844" s="71">
        <v>17.190000000000001</v>
      </c>
      <c r="R844" s="71">
        <v>63.72</v>
      </c>
      <c r="S844" s="71">
        <v>63.72</v>
      </c>
      <c r="T844" s="162">
        <f t="shared" si="96"/>
        <v>-12.339999999999996</v>
      </c>
      <c r="U844" s="71">
        <f t="shared" si="97"/>
        <v>23.66</v>
      </c>
      <c r="V844" s="71">
        <f t="shared" si="98"/>
        <v>27.72</v>
      </c>
    </row>
    <row r="845" spans="1:22" x14ac:dyDescent="0.25">
      <c r="A845" s="60" t="s">
        <v>3804</v>
      </c>
      <c r="B845" s="190" t="s">
        <v>1465</v>
      </c>
      <c r="C845" s="191" t="s">
        <v>107</v>
      </c>
      <c r="D845" s="192">
        <v>82103</v>
      </c>
      <c r="E845" s="198" t="s">
        <v>784</v>
      </c>
      <c r="F845" s="194" t="s">
        <v>102</v>
      </c>
      <c r="G845" s="195">
        <v>1</v>
      </c>
      <c r="H845" s="196">
        <v>1</v>
      </c>
      <c r="I845" s="197">
        <v>6.53</v>
      </c>
      <c r="J845" s="196">
        <v>5.26</v>
      </c>
      <c r="K845" s="197">
        <v>14.94</v>
      </c>
      <c r="L845" s="196">
        <v>12.04</v>
      </c>
      <c r="M845" s="196">
        <f t="shared" si="101"/>
        <v>17.3</v>
      </c>
      <c r="N845" s="196">
        <f t="shared" si="102"/>
        <v>17.3</v>
      </c>
      <c r="O845" s="37"/>
      <c r="P845" s="71">
        <v>6.53</v>
      </c>
      <c r="Q845" s="71">
        <v>14.94</v>
      </c>
      <c r="R845" s="71">
        <v>21.47</v>
      </c>
      <c r="S845" s="71">
        <v>21.47</v>
      </c>
      <c r="T845" s="162">
        <f t="shared" ref="T845:T908" si="103">N845-S845</f>
        <v>-4.1699999999999982</v>
      </c>
      <c r="U845" s="71">
        <f t="shared" si="97"/>
        <v>5.26</v>
      </c>
      <c r="V845" s="71">
        <f t="shared" si="98"/>
        <v>12.04</v>
      </c>
    </row>
    <row r="846" spans="1:22" x14ac:dyDescent="0.25">
      <c r="A846" s="60" t="s">
        <v>3805</v>
      </c>
      <c r="B846" s="190" t="s">
        <v>1466</v>
      </c>
      <c r="C846" s="191" t="s">
        <v>107</v>
      </c>
      <c r="D846" s="192">
        <v>82301</v>
      </c>
      <c r="E846" s="198" t="s">
        <v>791</v>
      </c>
      <c r="F846" s="194" t="s">
        <v>143</v>
      </c>
      <c r="G846" s="195">
        <v>3</v>
      </c>
      <c r="H846" s="196">
        <v>3</v>
      </c>
      <c r="I846" s="197">
        <v>6.83</v>
      </c>
      <c r="J846" s="196">
        <v>5.5</v>
      </c>
      <c r="K846" s="197">
        <v>8.9600000000000009</v>
      </c>
      <c r="L846" s="196">
        <v>7.22</v>
      </c>
      <c r="M846" s="196">
        <f t="shared" si="101"/>
        <v>38.159999999999997</v>
      </c>
      <c r="N846" s="196">
        <f t="shared" si="102"/>
        <v>38.159999999999997</v>
      </c>
      <c r="O846" s="37"/>
      <c r="P846" s="71">
        <v>6.83</v>
      </c>
      <c r="Q846" s="71">
        <v>8.9600000000000009</v>
      </c>
      <c r="R846" s="71">
        <v>47.37</v>
      </c>
      <c r="S846" s="71">
        <v>47.37</v>
      </c>
      <c r="T846" s="162">
        <f t="shared" si="103"/>
        <v>-9.2100000000000009</v>
      </c>
      <c r="U846" s="71">
        <f t="shared" si="97"/>
        <v>16.5</v>
      </c>
      <c r="V846" s="71">
        <f t="shared" si="98"/>
        <v>21.66</v>
      </c>
    </row>
    <row r="847" spans="1:22" x14ac:dyDescent="0.25">
      <c r="A847" s="60" t="s">
        <v>3806</v>
      </c>
      <c r="B847" s="190" t="s">
        <v>1467</v>
      </c>
      <c r="C847" s="191" t="s">
        <v>107</v>
      </c>
      <c r="D847" s="192">
        <v>82302</v>
      </c>
      <c r="E847" s="198" t="s">
        <v>1216</v>
      </c>
      <c r="F847" s="194" t="s">
        <v>143</v>
      </c>
      <c r="G847" s="195">
        <v>24</v>
      </c>
      <c r="H847" s="196">
        <v>24</v>
      </c>
      <c r="I847" s="197">
        <v>10.36</v>
      </c>
      <c r="J847" s="196">
        <v>8.35</v>
      </c>
      <c r="K847" s="197">
        <v>11.21</v>
      </c>
      <c r="L847" s="196">
        <v>9.0399999999999991</v>
      </c>
      <c r="M847" s="196">
        <f t="shared" si="101"/>
        <v>417.36</v>
      </c>
      <c r="N847" s="196">
        <f t="shared" si="102"/>
        <v>417.36</v>
      </c>
      <c r="O847" s="37"/>
      <c r="P847" s="71">
        <v>10.36</v>
      </c>
      <c r="Q847" s="71">
        <v>11.21</v>
      </c>
      <c r="R847" s="71">
        <v>517.67999999999995</v>
      </c>
      <c r="S847" s="71">
        <v>517.67999999999995</v>
      </c>
      <c r="T847" s="162">
        <f t="shared" si="103"/>
        <v>-100.31999999999994</v>
      </c>
      <c r="U847" s="71">
        <f t="shared" si="97"/>
        <v>200.4</v>
      </c>
      <c r="V847" s="71">
        <f t="shared" si="98"/>
        <v>216.96</v>
      </c>
    </row>
    <row r="848" spans="1:22" x14ac:dyDescent="0.25">
      <c r="A848" s="60" t="s">
        <v>3807</v>
      </c>
      <c r="B848" s="190" t="s">
        <v>1468</v>
      </c>
      <c r="C848" s="191" t="s">
        <v>107</v>
      </c>
      <c r="D848" s="192">
        <v>82304</v>
      </c>
      <c r="E848" s="198" t="s">
        <v>811</v>
      </c>
      <c r="F848" s="194" t="s">
        <v>143</v>
      </c>
      <c r="G848" s="195">
        <v>24</v>
      </c>
      <c r="H848" s="196">
        <v>24</v>
      </c>
      <c r="I848" s="197">
        <v>15.83</v>
      </c>
      <c r="J848" s="196">
        <v>12.76</v>
      </c>
      <c r="K848" s="197">
        <v>19.43</v>
      </c>
      <c r="L848" s="196">
        <v>15.67</v>
      </c>
      <c r="M848" s="196">
        <f t="shared" si="101"/>
        <v>682.32</v>
      </c>
      <c r="N848" s="196">
        <f t="shared" si="102"/>
        <v>682.32</v>
      </c>
      <c r="O848" s="37"/>
      <c r="P848" s="71">
        <v>15.83</v>
      </c>
      <c r="Q848" s="71">
        <v>19.43</v>
      </c>
      <c r="R848" s="71">
        <v>846.24</v>
      </c>
      <c r="S848" s="71">
        <v>846.24</v>
      </c>
      <c r="T848" s="162">
        <f t="shared" si="103"/>
        <v>-163.91999999999996</v>
      </c>
      <c r="U848" s="71">
        <f t="shared" ref="U848:U911" si="104">TRUNC(J848*H848,2)</f>
        <v>306.24</v>
      </c>
      <c r="V848" s="71">
        <f t="shared" ref="V848:V911" si="105">TRUNC(L848*H848,2)</f>
        <v>376.08</v>
      </c>
    </row>
    <row r="849" spans="1:22" x14ac:dyDescent="0.25">
      <c r="A849" s="60" t="s">
        <v>3808</v>
      </c>
      <c r="B849" s="178" t="s">
        <v>1469</v>
      </c>
      <c r="C849" s="181"/>
      <c r="D849" s="181"/>
      <c r="E849" s="180" t="s">
        <v>36</v>
      </c>
      <c r="F849" s="181"/>
      <c r="G849" s="182"/>
      <c r="H849" s="182"/>
      <c r="I849" s="177"/>
      <c r="J849" s="182"/>
      <c r="K849" s="177"/>
      <c r="L849" s="182"/>
      <c r="M849" s="183">
        <f>M850</f>
        <v>7005.83</v>
      </c>
      <c r="N849" s="183">
        <f>N850</f>
        <v>7005.83</v>
      </c>
      <c r="O849" s="37"/>
      <c r="P849" s="67"/>
      <c r="Q849" s="67"/>
      <c r="R849" s="68">
        <v>8688.65</v>
      </c>
      <c r="S849" s="68">
        <v>8688.65</v>
      </c>
      <c r="T849" s="162">
        <f t="shared" si="103"/>
        <v>-1682.8199999999997</v>
      </c>
      <c r="U849" s="71">
        <f t="shared" si="104"/>
        <v>0</v>
      </c>
      <c r="V849" s="71">
        <f t="shared" si="105"/>
        <v>0</v>
      </c>
    </row>
    <row r="850" spans="1:22" ht="24" x14ac:dyDescent="0.3">
      <c r="A850" s="60" t="s">
        <v>3809</v>
      </c>
      <c r="B850" s="190" t="s">
        <v>1470</v>
      </c>
      <c r="C850" s="191" t="s">
        <v>107</v>
      </c>
      <c r="D850" s="192">
        <v>100160</v>
      </c>
      <c r="E850" s="193" t="s">
        <v>2946</v>
      </c>
      <c r="F850" s="194" t="s">
        <v>108</v>
      </c>
      <c r="G850" s="195">
        <v>168.45</v>
      </c>
      <c r="H850" s="196">
        <v>168.45</v>
      </c>
      <c r="I850" s="197">
        <v>23.65</v>
      </c>
      <c r="J850" s="196">
        <v>19.07</v>
      </c>
      <c r="K850" s="197">
        <v>27.93</v>
      </c>
      <c r="L850" s="196">
        <v>22.52</v>
      </c>
      <c r="M850" s="196">
        <f>TRUNC(((J850*G850)+(L850*G850)),2)</f>
        <v>7005.83</v>
      </c>
      <c r="N850" s="196">
        <f>TRUNC(((J850*H850)+(L850*H850)),2)</f>
        <v>7005.83</v>
      </c>
      <c r="O850" s="45"/>
      <c r="P850" s="71">
        <v>23.65</v>
      </c>
      <c r="Q850" s="71">
        <v>27.93</v>
      </c>
      <c r="R850" s="71">
        <v>8688.65</v>
      </c>
      <c r="S850" s="71">
        <v>8688.65</v>
      </c>
      <c r="T850" s="162">
        <f t="shared" si="103"/>
        <v>-1682.8199999999997</v>
      </c>
      <c r="U850" s="71">
        <f t="shared" si="104"/>
        <v>3212.34</v>
      </c>
      <c r="V850" s="71">
        <f t="shared" si="105"/>
        <v>3793.49</v>
      </c>
    </row>
    <row r="851" spans="1:22" x14ac:dyDescent="0.25">
      <c r="A851" s="60" t="s">
        <v>3810</v>
      </c>
      <c r="B851" s="178" t="s">
        <v>1471</v>
      </c>
      <c r="C851" s="181"/>
      <c r="D851" s="181"/>
      <c r="E851" s="180" t="s">
        <v>38</v>
      </c>
      <c r="F851" s="181"/>
      <c r="G851" s="182"/>
      <c r="H851" s="182"/>
      <c r="I851" s="177"/>
      <c r="J851" s="182"/>
      <c r="K851" s="177"/>
      <c r="L851" s="182"/>
      <c r="M851" s="183">
        <f>M852</f>
        <v>1613.98</v>
      </c>
      <c r="N851" s="183">
        <f>N852</f>
        <v>1613.98</v>
      </c>
      <c r="O851" s="37"/>
      <c r="P851" s="67"/>
      <c r="Q851" s="67"/>
      <c r="R851" s="68">
        <v>2001.93</v>
      </c>
      <c r="S851" s="68">
        <v>2001.93</v>
      </c>
      <c r="T851" s="162">
        <f t="shared" si="103"/>
        <v>-387.95000000000005</v>
      </c>
      <c r="U851" s="71">
        <f t="shared" si="104"/>
        <v>0</v>
      </c>
      <c r="V851" s="71">
        <f t="shared" si="105"/>
        <v>0</v>
      </c>
    </row>
    <row r="852" spans="1:22" x14ac:dyDescent="0.25">
      <c r="A852" s="60" t="s">
        <v>3811</v>
      </c>
      <c r="B852" s="190" t="s">
        <v>1472</v>
      </c>
      <c r="C852" s="191" t="s">
        <v>107</v>
      </c>
      <c r="D852" s="192">
        <v>120902</v>
      </c>
      <c r="E852" s="198" t="s">
        <v>894</v>
      </c>
      <c r="F852" s="194" t="s">
        <v>108</v>
      </c>
      <c r="G852" s="195">
        <v>57.56</v>
      </c>
      <c r="H852" s="196">
        <v>57.56</v>
      </c>
      <c r="I852" s="197">
        <v>12.97</v>
      </c>
      <c r="J852" s="196">
        <v>10.46</v>
      </c>
      <c r="K852" s="197">
        <v>21.81</v>
      </c>
      <c r="L852" s="196">
        <v>17.579999999999998</v>
      </c>
      <c r="M852" s="196">
        <f>TRUNC(((J852*G852)+(L852*G852)),2)</f>
        <v>1613.98</v>
      </c>
      <c r="N852" s="196">
        <f>TRUNC(((J852*H852)+(L852*H852)),2)</f>
        <v>1613.98</v>
      </c>
      <c r="O852" s="37"/>
      <c r="P852" s="71">
        <v>12.97</v>
      </c>
      <c r="Q852" s="71">
        <v>21.81</v>
      </c>
      <c r="R852" s="71">
        <v>2001.93</v>
      </c>
      <c r="S852" s="71">
        <v>2001.93</v>
      </c>
      <c r="T852" s="162">
        <f t="shared" si="103"/>
        <v>-387.95000000000005</v>
      </c>
      <c r="U852" s="71">
        <f t="shared" si="104"/>
        <v>602.07000000000005</v>
      </c>
      <c r="V852" s="71">
        <f t="shared" si="105"/>
        <v>1011.9</v>
      </c>
    </row>
    <row r="853" spans="1:22" x14ac:dyDescent="0.25">
      <c r="A853" s="60" t="s">
        <v>3812</v>
      </c>
      <c r="B853" s="178" t="s">
        <v>1473</v>
      </c>
      <c r="C853" s="181"/>
      <c r="D853" s="181"/>
      <c r="E853" s="180" t="s">
        <v>40</v>
      </c>
      <c r="F853" s="181"/>
      <c r="G853" s="182"/>
      <c r="H853" s="182"/>
      <c r="I853" s="177"/>
      <c r="J853" s="182"/>
      <c r="K853" s="177"/>
      <c r="L853" s="182"/>
      <c r="M853" s="183">
        <f>M854</f>
        <v>63870.69</v>
      </c>
      <c r="N853" s="183">
        <f>N854</f>
        <v>63870.69</v>
      </c>
      <c r="O853" s="37"/>
      <c r="P853" s="67"/>
      <c r="Q853" s="67"/>
      <c r="R853" s="68">
        <v>79258.84</v>
      </c>
      <c r="S853" s="68">
        <v>79258.84</v>
      </c>
      <c r="T853" s="162">
        <f t="shared" si="103"/>
        <v>-15388.149999999994</v>
      </c>
      <c r="U853" s="71">
        <f t="shared" si="104"/>
        <v>0</v>
      </c>
      <c r="V853" s="71">
        <f t="shared" si="105"/>
        <v>0</v>
      </c>
    </row>
    <row r="854" spans="1:22" ht="36" x14ac:dyDescent="0.3">
      <c r="A854" s="60" t="s">
        <v>3813</v>
      </c>
      <c r="B854" s="190" t="s">
        <v>1474</v>
      </c>
      <c r="C854" s="191" t="s">
        <v>131</v>
      </c>
      <c r="D854" s="192">
        <v>100775</v>
      </c>
      <c r="E854" s="198" t="s">
        <v>1226</v>
      </c>
      <c r="F854" s="194" t="s">
        <v>201</v>
      </c>
      <c r="G854" s="195">
        <v>4932.1000000000004</v>
      </c>
      <c r="H854" s="196">
        <v>4932.1000000000004</v>
      </c>
      <c r="I854" s="197">
        <v>15.21</v>
      </c>
      <c r="J854" s="196">
        <v>12.26</v>
      </c>
      <c r="K854" s="197">
        <v>0.86</v>
      </c>
      <c r="L854" s="196">
        <v>0.69</v>
      </c>
      <c r="M854" s="196">
        <f>TRUNC(((J854*G854)+(L854*G854)),2)</f>
        <v>63870.69</v>
      </c>
      <c r="N854" s="196">
        <f>TRUNC(((J854*H854)+(L854*H854)),2)</f>
        <v>63870.69</v>
      </c>
      <c r="O854" s="46"/>
      <c r="P854" s="71">
        <v>15.21</v>
      </c>
      <c r="Q854" s="71">
        <v>0.86</v>
      </c>
      <c r="R854" s="71">
        <v>79258.84</v>
      </c>
      <c r="S854" s="71">
        <v>79258.84</v>
      </c>
      <c r="T854" s="162">
        <f t="shared" si="103"/>
        <v>-15388.149999999994</v>
      </c>
      <c r="U854" s="71">
        <f t="shared" si="104"/>
        <v>60467.54</v>
      </c>
      <c r="V854" s="71">
        <f t="shared" si="105"/>
        <v>3403.14</v>
      </c>
    </row>
    <row r="855" spans="1:22" x14ac:dyDescent="0.25">
      <c r="A855" s="60" t="s">
        <v>3814</v>
      </c>
      <c r="B855" s="178" t="s">
        <v>1475</v>
      </c>
      <c r="C855" s="181"/>
      <c r="D855" s="181"/>
      <c r="E855" s="180" t="s">
        <v>42</v>
      </c>
      <c r="F855" s="181"/>
      <c r="G855" s="182"/>
      <c r="H855" s="182"/>
      <c r="I855" s="177"/>
      <c r="J855" s="182"/>
      <c r="K855" s="177"/>
      <c r="L855" s="182"/>
      <c r="M855" s="183">
        <f>SUM(M856:M858)</f>
        <v>10677.75</v>
      </c>
      <c r="N855" s="183">
        <f>SUM(N856:N858)</f>
        <v>10677.75</v>
      </c>
      <c r="O855" s="37"/>
      <c r="P855" s="67"/>
      <c r="Q855" s="67"/>
      <c r="R855" s="68">
        <v>13243.18</v>
      </c>
      <c r="S855" s="68">
        <v>13243.18</v>
      </c>
      <c r="T855" s="162">
        <f t="shared" si="103"/>
        <v>-2565.4300000000003</v>
      </c>
      <c r="U855" s="71">
        <f t="shared" si="104"/>
        <v>0</v>
      </c>
      <c r="V855" s="71">
        <f t="shared" si="105"/>
        <v>0</v>
      </c>
    </row>
    <row r="856" spans="1:22" x14ac:dyDescent="0.25">
      <c r="A856" s="60" t="s">
        <v>3815</v>
      </c>
      <c r="B856" s="190" t="s">
        <v>1476</v>
      </c>
      <c r="C856" s="191" t="s">
        <v>107</v>
      </c>
      <c r="D856" s="192">
        <v>160100</v>
      </c>
      <c r="E856" s="198" t="s">
        <v>1229</v>
      </c>
      <c r="F856" s="194" t="s">
        <v>108</v>
      </c>
      <c r="G856" s="195">
        <v>261.62</v>
      </c>
      <c r="H856" s="196">
        <v>261.62</v>
      </c>
      <c r="I856" s="197">
        <v>37.08</v>
      </c>
      <c r="J856" s="196">
        <v>29.9</v>
      </c>
      <c r="K856" s="197">
        <v>4.01</v>
      </c>
      <c r="L856" s="196">
        <v>3.23</v>
      </c>
      <c r="M856" s="196">
        <f>TRUNC(((J856*G856)+(L856*G856)),2)</f>
        <v>8667.4699999999993</v>
      </c>
      <c r="N856" s="196">
        <f>TRUNC(((J856*H856)+(L856*H856)),2)</f>
        <v>8667.4699999999993</v>
      </c>
      <c r="O856" s="37"/>
      <c r="P856" s="71">
        <v>37.08</v>
      </c>
      <c r="Q856" s="71">
        <v>4.01</v>
      </c>
      <c r="R856" s="71">
        <v>10749.96</v>
      </c>
      <c r="S856" s="71">
        <v>10749.96</v>
      </c>
      <c r="T856" s="162">
        <f t="shared" si="103"/>
        <v>-2082.4899999999998</v>
      </c>
      <c r="U856" s="71">
        <f t="shared" si="104"/>
        <v>7822.43</v>
      </c>
      <c r="V856" s="71">
        <f t="shared" si="105"/>
        <v>845.03</v>
      </c>
    </row>
    <row r="857" spans="1:22" x14ac:dyDescent="0.25">
      <c r="A857" s="60" t="s">
        <v>3816</v>
      </c>
      <c r="B857" s="190" t="s">
        <v>1477</v>
      </c>
      <c r="C857" s="191" t="s">
        <v>107</v>
      </c>
      <c r="D857" s="192">
        <v>160101</v>
      </c>
      <c r="E857" s="198" t="s">
        <v>1231</v>
      </c>
      <c r="F857" s="194" t="s">
        <v>143</v>
      </c>
      <c r="G857" s="195">
        <v>24.45</v>
      </c>
      <c r="H857" s="196">
        <v>24.45</v>
      </c>
      <c r="I857" s="197">
        <v>20.04</v>
      </c>
      <c r="J857" s="196">
        <v>16.16</v>
      </c>
      <c r="K857" s="197">
        <v>19.5</v>
      </c>
      <c r="L857" s="196">
        <v>15.72</v>
      </c>
      <c r="M857" s="196">
        <f>TRUNC(((J857*G857)+(L857*G857)),2)</f>
        <v>779.46</v>
      </c>
      <c r="N857" s="196">
        <f>TRUNC(((J857*H857)+(L857*H857)),2)</f>
        <v>779.46</v>
      </c>
      <c r="O857" s="37"/>
      <c r="P857" s="71">
        <v>20.04</v>
      </c>
      <c r="Q857" s="71">
        <v>19.5</v>
      </c>
      <c r="R857" s="71">
        <v>966.75</v>
      </c>
      <c r="S857" s="71">
        <v>966.75</v>
      </c>
      <c r="T857" s="162">
        <f t="shared" si="103"/>
        <v>-187.28999999999996</v>
      </c>
      <c r="U857" s="71">
        <f t="shared" si="104"/>
        <v>395.11</v>
      </c>
      <c r="V857" s="71">
        <f t="shared" si="105"/>
        <v>384.35</v>
      </c>
    </row>
    <row r="858" spans="1:22" x14ac:dyDescent="0.25">
      <c r="A858" s="60" t="s">
        <v>3817</v>
      </c>
      <c r="B858" s="190" t="s">
        <v>1478</v>
      </c>
      <c r="C858" s="191" t="s">
        <v>107</v>
      </c>
      <c r="D858" s="192">
        <v>160403</v>
      </c>
      <c r="E858" s="198" t="s">
        <v>1233</v>
      </c>
      <c r="F858" s="194" t="s">
        <v>143</v>
      </c>
      <c r="G858" s="195">
        <v>70.900000000000006</v>
      </c>
      <c r="H858" s="196">
        <v>70.900000000000006</v>
      </c>
      <c r="I858" s="197">
        <v>10.74</v>
      </c>
      <c r="J858" s="196">
        <v>8.66</v>
      </c>
      <c r="K858" s="197">
        <v>10.79</v>
      </c>
      <c r="L858" s="196">
        <v>8.6999999999999993</v>
      </c>
      <c r="M858" s="196">
        <f>TRUNC(((J858*G858)+(L858*G858)),2)</f>
        <v>1230.82</v>
      </c>
      <c r="N858" s="196">
        <f>TRUNC(((J858*H858)+(L858*H858)),2)</f>
        <v>1230.82</v>
      </c>
      <c r="O858" s="37"/>
      <c r="P858" s="71">
        <v>10.74</v>
      </c>
      <c r="Q858" s="71">
        <v>10.79</v>
      </c>
      <c r="R858" s="71">
        <v>1526.47</v>
      </c>
      <c r="S858" s="71">
        <v>1526.47</v>
      </c>
      <c r="T858" s="162">
        <f t="shared" si="103"/>
        <v>-295.65000000000009</v>
      </c>
      <c r="U858" s="71">
        <f t="shared" si="104"/>
        <v>613.99</v>
      </c>
      <c r="V858" s="71">
        <f t="shared" si="105"/>
        <v>616.83000000000004</v>
      </c>
    </row>
    <row r="859" spans="1:22" x14ac:dyDescent="0.25">
      <c r="A859" s="60" t="s">
        <v>3818</v>
      </c>
      <c r="B859" s="178" t="s">
        <v>1479</v>
      </c>
      <c r="C859" s="181"/>
      <c r="D859" s="181"/>
      <c r="E859" s="180" t="s">
        <v>44</v>
      </c>
      <c r="F859" s="181"/>
      <c r="G859" s="182"/>
      <c r="H859" s="182"/>
      <c r="I859" s="177"/>
      <c r="J859" s="182"/>
      <c r="K859" s="177"/>
      <c r="L859" s="182"/>
      <c r="M859" s="183">
        <f>SUM(M860:M862)</f>
        <v>23994.29</v>
      </c>
      <c r="N859" s="183">
        <f>SUM(N860:N862)</f>
        <v>23994.29</v>
      </c>
      <c r="O859" s="37"/>
      <c r="P859" s="67"/>
      <c r="Q859" s="67"/>
      <c r="R859" s="68">
        <v>29752.2</v>
      </c>
      <c r="S859" s="68">
        <v>29752.2</v>
      </c>
      <c r="T859" s="162">
        <f t="shared" si="103"/>
        <v>-5757.91</v>
      </c>
      <c r="U859" s="71">
        <f t="shared" si="104"/>
        <v>0</v>
      </c>
      <c r="V859" s="71">
        <f t="shared" si="105"/>
        <v>0</v>
      </c>
    </row>
    <row r="860" spans="1:22" x14ac:dyDescent="0.25">
      <c r="A860" s="60" t="s">
        <v>3819</v>
      </c>
      <c r="B860" s="190" t="s">
        <v>1480</v>
      </c>
      <c r="C860" s="191" t="s">
        <v>107</v>
      </c>
      <c r="D860" s="192">
        <v>180311</v>
      </c>
      <c r="E860" s="198" t="s">
        <v>1236</v>
      </c>
      <c r="F860" s="194" t="s">
        <v>108</v>
      </c>
      <c r="G860" s="195">
        <v>46.8</v>
      </c>
      <c r="H860" s="196">
        <v>46.8</v>
      </c>
      <c r="I860" s="197">
        <v>289.48</v>
      </c>
      <c r="J860" s="196">
        <v>233.46</v>
      </c>
      <c r="K860" s="197">
        <v>23.76</v>
      </c>
      <c r="L860" s="196">
        <v>19.16</v>
      </c>
      <c r="M860" s="196">
        <f>TRUNC(((J860*G860)+(L860*G860)),2)</f>
        <v>11822.61</v>
      </c>
      <c r="N860" s="196">
        <f>TRUNC(((J860*H860)+(L860*H860)),2)</f>
        <v>11822.61</v>
      </c>
      <c r="O860" s="37"/>
      <c r="P860" s="71">
        <v>289.48</v>
      </c>
      <c r="Q860" s="71">
        <v>23.76</v>
      </c>
      <c r="R860" s="71">
        <v>14659.63</v>
      </c>
      <c r="S860" s="71">
        <v>14659.63</v>
      </c>
      <c r="T860" s="162">
        <f t="shared" si="103"/>
        <v>-2837.0199999999986</v>
      </c>
      <c r="U860" s="71">
        <f t="shared" si="104"/>
        <v>10925.92</v>
      </c>
      <c r="V860" s="71">
        <f t="shared" si="105"/>
        <v>896.68</v>
      </c>
    </row>
    <row r="861" spans="1:22" x14ac:dyDescent="0.25">
      <c r="A861" s="60" t="s">
        <v>3820</v>
      </c>
      <c r="B861" s="190" t="s">
        <v>1481</v>
      </c>
      <c r="C861" s="191" t="s">
        <v>107</v>
      </c>
      <c r="D861" s="192">
        <v>180403</v>
      </c>
      <c r="E861" s="198" t="s">
        <v>1238</v>
      </c>
      <c r="F861" s="194" t="s">
        <v>108</v>
      </c>
      <c r="G861" s="195">
        <v>43.2</v>
      </c>
      <c r="H861" s="196">
        <v>43.2</v>
      </c>
      <c r="I861" s="197">
        <v>214.82</v>
      </c>
      <c r="J861" s="196">
        <v>173.25</v>
      </c>
      <c r="K861" s="197">
        <v>48.85</v>
      </c>
      <c r="L861" s="196">
        <v>39.39</v>
      </c>
      <c r="M861" s="196">
        <f>TRUNC(((J861*G861)+(L861*G861)),2)</f>
        <v>9186.0400000000009</v>
      </c>
      <c r="N861" s="196">
        <f>TRUNC(((J861*H861)+(L861*H861)),2)</f>
        <v>9186.0400000000009</v>
      </c>
      <c r="O861" s="37"/>
      <c r="P861" s="71">
        <v>214.82</v>
      </c>
      <c r="Q861" s="71">
        <v>48.85</v>
      </c>
      <c r="R861" s="71">
        <v>11390.54</v>
      </c>
      <c r="S861" s="71">
        <v>11390.54</v>
      </c>
      <c r="T861" s="162">
        <f t="shared" si="103"/>
        <v>-2204.5</v>
      </c>
      <c r="U861" s="71">
        <f t="shared" si="104"/>
        <v>7484.4</v>
      </c>
      <c r="V861" s="71">
        <f t="shared" si="105"/>
        <v>1701.64</v>
      </c>
    </row>
    <row r="862" spans="1:22" x14ac:dyDescent="0.25">
      <c r="A862" s="60" t="s">
        <v>3821</v>
      </c>
      <c r="B862" s="190" t="s">
        <v>1482</v>
      </c>
      <c r="C862" s="191" t="s">
        <v>107</v>
      </c>
      <c r="D862" s="192">
        <v>180501</v>
      </c>
      <c r="E862" s="198" t="s">
        <v>1240</v>
      </c>
      <c r="F862" s="194" t="s">
        <v>108</v>
      </c>
      <c r="G862" s="195">
        <v>5.04</v>
      </c>
      <c r="H862" s="196">
        <v>5.04</v>
      </c>
      <c r="I862" s="197">
        <v>688.81</v>
      </c>
      <c r="J862" s="196">
        <v>555.52</v>
      </c>
      <c r="K862" s="197">
        <v>45.72</v>
      </c>
      <c r="L862" s="196">
        <v>36.869999999999997</v>
      </c>
      <c r="M862" s="196">
        <f>TRUNC(((J862*G862)+(L862*G862)),2)</f>
        <v>2985.64</v>
      </c>
      <c r="N862" s="196">
        <f>TRUNC(((J862*H862)+(L862*H862)),2)</f>
        <v>2985.64</v>
      </c>
      <c r="O862" s="37"/>
      <c r="P862" s="71">
        <v>688.81</v>
      </c>
      <c r="Q862" s="71">
        <v>45.72</v>
      </c>
      <c r="R862" s="71">
        <v>3702.03</v>
      </c>
      <c r="S862" s="71">
        <v>3702.03</v>
      </c>
      <c r="T862" s="162">
        <f t="shared" si="103"/>
        <v>-716.39000000000033</v>
      </c>
      <c r="U862" s="71">
        <f t="shared" si="104"/>
        <v>2799.82</v>
      </c>
      <c r="V862" s="71">
        <f t="shared" si="105"/>
        <v>185.82</v>
      </c>
    </row>
    <row r="863" spans="1:22" x14ac:dyDescent="0.25">
      <c r="A863" s="60" t="s">
        <v>3822</v>
      </c>
      <c r="B863" s="178" t="s">
        <v>1483</v>
      </c>
      <c r="C863" s="181"/>
      <c r="D863" s="181"/>
      <c r="E863" s="180" t="s">
        <v>46</v>
      </c>
      <c r="F863" s="181"/>
      <c r="G863" s="182"/>
      <c r="H863" s="182"/>
      <c r="I863" s="177"/>
      <c r="J863" s="182"/>
      <c r="K863" s="177"/>
      <c r="L863" s="182"/>
      <c r="M863" s="183">
        <f>M864</f>
        <v>7109.85</v>
      </c>
      <c r="N863" s="183">
        <f>N864</f>
        <v>7109.85</v>
      </c>
      <c r="O863" s="37"/>
      <c r="P863" s="67"/>
      <c r="Q863" s="67"/>
      <c r="R863" s="68">
        <v>8815.82</v>
      </c>
      <c r="S863" s="68">
        <v>8815.82</v>
      </c>
      <c r="T863" s="162">
        <f t="shared" si="103"/>
        <v>-1705.9699999999993</v>
      </c>
      <c r="U863" s="71">
        <f t="shared" si="104"/>
        <v>0</v>
      </c>
      <c r="V863" s="71">
        <f t="shared" si="105"/>
        <v>0</v>
      </c>
    </row>
    <row r="864" spans="1:22" x14ac:dyDescent="0.25">
      <c r="A864" s="60" t="s">
        <v>3823</v>
      </c>
      <c r="B864" s="190" t="s">
        <v>1484</v>
      </c>
      <c r="C864" s="191" t="s">
        <v>107</v>
      </c>
      <c r="D864" s="192">
        <v>190102</v>
      </c>
      <c r="E864" s="198" t="s">
        <v>1243</v>
      </c>
      <c r="F864" s="194" t="s">
        <v>108</v>
      </c>
      <c r="G864" s="195">
        <v>43.2</v>
      </c>
      <c r="H864" s="196">
        <v>43.2</v>
      </c>
      <c r="I864" s="197">
        <v>204.07</v>
      </c>
      <c r="J864" s="196">
        <v>164.58</v>
      </c>
      <c r="K864" s="197">
        <v>0</v>
      </c>
      <c r="L864" s="196">
        <v>0</v>
      </c>
      <c r="M864" s="196">
        <f>TRUNC(((J864*G864)+(L864*G864)),2)</f>
        <v>7109.85</v>
      </c>
      <c r="N864" s="196">
        <f>TRUNC(((J864*H864)+(L864*H864)),2)</f>
        <v>7109.85</v>
      </c>
      <c r="O864" s="37"/>
      <c r="P864" s="71">
        <v>204.07</v>
      </c>
      <c r="Q864" s="71">
        <v>0</v>
      </c>
      <c r="R864" s="71">
        <v>8815.82</v>
      </c>
      <c r="S864" s="71">
        <v>8815.82</v>
      </c>
      <c r="T864" s="162">
        <f t="shared" si="103"/>
        <v>-1705.9699999999993</v>
      </c>
      <c r="U864" s="71">
        <f t="shared" si="104"/>
        <v>7109.85</v>
      </c>
      <c r="V864" s="71">
        <f t="shared" si="105"/>
        <v>0</v>
      </c>
    </row>
    <row r="865" spans="1:22" x14ac:dyDescent="0.25">
      <c r="A865" s="60" t="s">
        <v>3824</v>
      </c>
      <c r="B865" s="178" t="s">
        <v>1485</v>
      </c>
      <c r="C865" s="181"/>
      <c r="D865" s="181"/>
      <c r="E865" s="180" t="s">
        <v>48</v>
      </c>
      <c r="F865" s="181"/>
      <c r="G865" s="182"/>
      <c r="H865" s="182"/>
      <c r="I865" s="177"/>
      <c r="J865" s="182"/>
      <c r="K865" s="177"/>
      <c r="L865" s="182"/>
      <c r="M865" s="183">
        <f>SUM(M866:M871)</f>
        <v>15144.720000000001</v>
      </c>
      <c r="N865" s="183">
        <f>SUM(N866:N871)</f>
        <v>15144.720000000001</v>
      </c>
      <c r="O865" s="37"/>
      <c r="P865" s="67"/>
      <c r="Q865" s="67"/>
      <c r="R865" s="68">
        <v>18784.830000000002</v>
      </c>
      <c r="S865" s="68">
        <v>18784.830000000002</v>
      </c>
      <c r="T865" s="162">
        <f t="shared" si="103"/>
        <v>-3640.1100000000006</v>
      </c>
      <c r="U865" s="71">
        <f t="shared" si="104"/>
        <v>0</v>
      </c>
      <c r="V865" s="71">
        <f t="shared" si="105"/>
        <v>0</v>
      </c>
    </row>
    <row r="866" spans="1:22" x14ac:dyDescent="0.25">
      <c r="A866" s="60" t="s">
        <v>3825</v>
      </c>
      <c r="B866" s="190" t="s">
        <v>1486</v>
      </c>
      <c r="C866" s="191" t="s">
        <v>107</v>
      </c>
      <c r="D866" s="192">
        <v>200150</v>
      </c>
      <c r="E866" s="198" t="s">
        <v>922</v>
      </c>
      <c r="F866" s="194" t="s">
        <v>108</v>
      </c>
      <c r="G866" s="195">
        <v>372.07</v>
      </c>
      <c r="H866" s="196">
        <v>372.07</v>
      </c>
      <c r="I866" s="197">
        <v>3.66</v>
      </c>
      <c r="J866" s="196">
        <v>2.95</v>
      </c>
      <c r="K866" s="197">
        <v>1.24</v>
      </c>
      <c r="L866" s="196">
        <v>1</v>
      </c>
      <c r="M866" s="196">
        <f t="shared" ref="M866:M871" si="106">TRUNC(((J866*G866)+(L866*G866)),2)</f>
        <v>1469.67</v>
      </c>
      <c r="N866" s="196">
        <f t="shared" ref="N866:N871" si="107">TRUNC(((J866*H866)+(L866*H866)),2)</f>
        <v>1469.67</v>
      </c>
      <c r="O866" s="37"/>
      <c r="P866" s="71">
        <v>3.66</v>
      </c>
      <c r="Q866" s="71">
        <v>1.24</v>
      </c>
      <c r="R866" s="71">
        <v>1823.14</v>
      </c>
      <c r="S866" s="71">
        <v>1823.14</v>
      </c>
      <c r="T866" s="162">
        <f t="shared" si="103"/>
        <v>-353.47</v>
      </c>
      <c r="U866" s="71">
        <f t="shared" si="104"/>
        <v>1097.5999999999999</v>
      </c>
      <c r="V866" s="71">
        <f t="shared" si="105"/>
        <v>372.07</v>
      </c>
    </row>
    <row r="867" spans="1:22" x14ac:dyDescent="0.25">
      <c r="A867" s="60" t="s">
        <v>3826</v>
      </c>
      <c r="B867" s="190" t="s">
        <v>1487</v>
      </c>
      <c r="C867" s="191" t="s">
        <v>107</v>
      </c>
      <c r="D867" s="192">
        <v>200201</v>
      </c>
      <c r="E867" s="198" t="s">
        <v>1249</v>
      </c>
      <c r="F867" s="194" t="s">
        <v>108</v>
      </c>
      <c r="G867" s="195">
        <v>85.84</v>
      </c>
      <c r="H867" s="196">
        <v>85.84</v>
      </c>
      <c r="I867" s="197">
        <v>9.34</v>
      </c>
      <c r="J867" s="196">
        <v>7.53</v>
      </c>
      <c r="K867" s="197">
        <v>13.87</v>
      </c>
      <c r="L867" s="196">
        <v>11.18</v>
      </c>
      <c r="M867" s="196">
        <f t="shared" si="106"/>
        <v>1606.06</v>
      </c>
      <c r="N867" s="196">
        <f t="shared" si="107"/>
        <v>1606.06</v>
      </c>
      <c r="O867" s="37"/>
      <c r="P867" s="71">
        <v>9.34</v>
      </c>
      <c r="Q867" s="71">
        <v>13.87</v>
      </c>
      <c r="R867" s="71">
        <v>1992.34</v>
      </c>
      <c r="S867" s="71">
        <v>1992.34</v>
      </c>
      <c r="T867" s="162">
        <f t="shared" si="103"/>
        <v>-386.28</v>
      </c>
      <c r="U867" s="71">
        <f t="shared" si="104"/>
        <v>646.37</v>
      </c>
      <c r="V867" s="71">
        <f t="shared" si="105"/>
        <v>959.69</v>
      </c>
    </row>
    <row r="868" spans="1:22" x14ac:dyDescent="0.25">
      <c r="A868" s="60" t="s">
        <v>3827</v>
      </c>
      <c r="B868" s="190" t="s">
        <v>1488</v>
      </c>
      <c r="C868" s="191" t="s">
        <v>107</v>
      </c>
      <c r="D868" s="192">
        <v>200403</v>
      </c>
      <c r="E868" s="198" t="s">
        <v>924</v>
      </c>
      <c r="F868" s="194" t="s">
        <v>108</v>
      </c>
      <c r="G868" s="195">
        <v>346.33</v>
      </c>
      <c r="H868" s="196">
        <v>346.33</v>
      </c>
      <c r="I868" s="197">
        <v>2.91</v>
      </c>
      <c r="J868" s="196">
        <v>2.34</v>
      </c>
      <c r="K868" s="197">
        <v>15.13</v>
      </c>
      <c r="L868" s="196">
        <v>12.2</v>
      </c>
      <c r="M868" s="196">
        <f t="shared" si="106"/>
        <v>5035.63</v>
      </c>
      <c r="N868" s="196">
        <f t="shared" si="107"/>
        <v>5035.63</v>
      </c>
      <c r="O868" s="37"/>
      <c r="P868" s="71">
        <v>2.91</v>
      </c>
      <c r="Q868" s="71">
        <v>15.13</v>
      </c>
      <c r="R868" s="71">
        <v>6247.79</v>
      </c>
      <c r="S868" s="71">
        <v>6247.79</v>
      </c>
      <c r="T868" s="162">
        <f t="shared" si="103"/>
        <v>-1212.1599999999999</v>
      </c>
      <c r="U868" s="71">
        <f t="shared" si="104"/>
        <v>810.41</v>
      </c>
      <c r="V868" s="71">
        <f t="shared" si="105"/>
        <v>4225.22</v>
      </c>
    </row>
    <row r="869" spans="1:22" x14ac:dyDescent="0.25">
      <c r="A869" s="60" t="s">
        <v>3828</v>
      </c>
      <c r="B869" s="190" t="s">
        <v>1489</v>
      </c>
      <c r="C869" s="191" t="s">
        <v>107</v>
      </c>
      <c r="D869" s="192">
        <v>200101</v>
      </c>
      <c r="E869" s="198" t="s">
        <v>421</v>
      </c>
      <c r="F869" s="194" t="s">
        <v>108</v>
      </c>
      <c r="G869" s="195">
        <v>11.34</v>
      </c>
      <c r="H869" s="196">
        <v>11.34</v>
      </c>
      <c r="I869" s="197">
        <v>2.35</v>
      </c>
      <c r="J869" s="196">
        <v>1.89</v>
      </c>
      <c r="K869" s="197">
        <v>3.46</v>
      </c>
      <c r="L869" s="196">
        <v>2.79</v>
      </c>
      <c r="M869" s="196">
        <f t="shared" si="106"/>
        <v>53.07</v>
      </c>
      <c r="N869" s="196">
        <f t="shared" si="107"/>
        <v>53.07</v>
      </c>
      <c r="O869" s="37"/>
      <c r="P869" s="71">
        <v>2.35</v>
      </c>
      <c r="Q869" s="71">
        <v>3.46</v>
      </c>
      <c r="R869" s="71">
        <v>65.88</v>
      </c>
      <c r="S869" s="71">
        <v>65.88</v>
      </c>
      <c r="T869" s="162">
        <f t="shared" si="103"/>
        <v>-12.809999999999995</v>
      </c>
      <c r="U869" s="71">
        <f t="shared" si="104"/>
        <v>21.43</v>
      </c>
      <c r="V869" s="71">
        <f t="shared" si="105"/>
        <v>31.63</v>
      </c>
    </row>
    <row r="870" spans="1:22" x14ac:dyDescent="0.25">
      <c r="A870" s="60" t="s">
        <v>3829</v>
      </c>
      <c r="B870" s="190" t="s">
        <v>1490</v>
      </c>
      <c r="C870" s="191" t="s">
        <v>127</v>
      </c>
      <c r="D870" s="199" t="s">
        <v>1491</v>
      </c>
      <c r="E870" s="198" t="s">
        <v>1492</v>
      </c>
      <c r="F870" s="194" t="s">
        <v>108</v>
      </c>
      <c r="G870" s="195">
        <v>5.67</v>
      </c>
      <c r="H870" s="196">
        <v>5.67</v>
      </c>
      <c r="I870" s="197">
        <v>386.63</v>
      </c>
      <c r="J870" s="196">
        <v>311.81</v>
      </c>
      <c r="K870" s="197">
        <v>27.44</v>
      </c>
      <c r="L870" s="196">
        <v>22.13</v>
      </c>
      <c r="M870" s="196">
        <f t="shared" si="106"/>
        <v>1893.43</v>
      </c>
      <c r="N870" s="196">
        <f t="shared" si="107"/>
        <v>1893.43</v>
      </c>
      <c r="O870" s="37"/>
      <c r="P870" s="71">
        <v>386.63</v>
      </c>
      <c r="Q870" s="71">
        <v>27.44</v>
      </c>
      <c r="R870" s="71">
        <v>2347.77</v>
      </c>
      <c r="S870" s="71">
        <v>2347.77</v>
      </c>
      <c r="T870" s="162">
        <f t="shared" si="103"/>
        <v>-454.33999999999992</v>
      </c>
      <c r="U870" s="71">
        <f t="shared" si="104"/>
        <v>1767.96</v>
      </c>
      <c r="V870" s="71">
        <f t="shared" si="105"/>
        <v>125.47</v>
      </c>
    </row>
    <row r="871" spans="1:22" x14ac:dyDescent="0.25">
      <c r="A871" s="60" t="s">
        <v>3830</v>
      </c>
      <c r="B871" s="190" t="s">
        <v>1493</v>
      </c>
      <c r="C871" s="191" t="s">
        <v>107</v>
      </c>
      <c r="D871" s="192">
        <v>201302</v>
      </c>
      <c r="E871" s="198" t="s">
        <v>1252</v>
      </c>
      <c r="F871" s="194" t="s">
        <v>108</v>
      </c>
      <c r="G871" s="195">
        <v>74.5</v>
      </c>
      <c r="H871" s="196">
        <v>74.5</v>
      </c>
      <c r="I871" s="197">
        <v>59.06</v>
      </c>
      <c r="J871" s="196">
        <v>47.63</v>
      </c>
      <c r="K871" s="197">
        <v>25.61</v>
      </c>
      <c r="L871" s="196">
        <v>20.65</v>
      </c>
      <c r="M871" s="196">
        <f t="shared" si="106"/>
        <v>5086.8599999999997</v>
      </c>
      <c r="N871" s="196">
        <f t="shared" si="107"/>
        <v>5086.8599999999997</v>
      </c>
      <c r="O871" s="37"/>
      <c r="P871" s="71">
        <v>59.06</v>
      </c>
      <c r="Q871" s="71">
        <v>25.61</v>
      </c>
      <c r="R871" s="71">
        <v>6307.91</v>
      </c>
      <c r="S871" s="71">
        <v>6307.91</v>
      </c>
      <c r="T871" s="162">
        <f t="shared" si="103"/>
        <v>-1221.0500000000002</v>
      </c>
      <c r="U871" s="71">
        <f t="shared" si="104"/>
        <v>3548.43</v>
      </c>
      <c r="V871" s="71">
        <f t="shared" si="105"/>
        <v>1538.42</v>
      </c>
    </row>
    <row r="872" spans="1:22" x14ac:dyDescent="0.25">
      <c r="A872" s="60" t="s">
        <v>3831</v>
      </c>
      <c r="B872" s="178" t="s">
        <v>1494</v>
      </c>
      <c r="C872" s="181"/>
      <c r="D872" s="181"/>
      <c r="E872" s="180" t="s">
        <v>50</v>
      </c>
      <c r="F872" s="181"/>
      <c r="G872" s="182"/>
      <c r="H872" s="182"/>
      <c r="I872" s="177"/>
      <c r="J872" s="182"/>
      <c r="K872" s="177"/>
      <c r="L872" s="182"/>
      <c r="M872" s="183">
        <f>SUM(M873:M874)</f>
        <v>2920.78</v>
      </c>
      <c r="N872" s="183">
        <f>SUM(N873:N874)</f>
        <v>2920.78</v>
      </c>
      <c r="O872" s="37"/>
      <c r="P872" s="67"/>
      <c r="Q872" s="67"/>
      <c r="R872" s="68">
        <v>3625.14</v>
      </c>
      <c r="S872" s="68">
        <v>3625.14</v>
      </c>
      <c r="T872" s="162">
        <f t="shared" si="103"/>
        <v>-704.35999999999967</v>
      </c>
      <c r="U872" s="71">
        <f t="shared" si="104"/>
        <v>0</v>
      </c>
      <c r="V872" s="71">
        <f t="shared" si="105"/>
        <v>0</v>
      </c>
    </row>
    <row r="873" spans="1:22" x14ac:dyDescent="0.25">
      <c r="A873" s="60" t="s">
        <v>3832</v>
      </c>
      <c r="B873" s="190" t="s">
        <v>1495</v>
      </c>
      <c r="C873" s="191" t="s">
        <v>107</v>
      </c>
      <c r="D873" s="192">
        <v>210102</v>
      </c>
      <c r="E873" s="198" t="s">
        <v>1255</v>
      </c>
      <c r="F873" s="194" t="s">
        <v>108</v>
      </c>
      <c r="G873" s="195">
        <v>145.53</v>
      </c>
      <c r="H873" s="196">
        <v>145.53</v>
      </c>
      <c r="I873" s="197">
        <v>3.66</v>
      </c>
      <c r="J873" s="196">
        <v>2.95</v>
      </c>
      <c r="K873" s="197">
        <v>1.24</v>
      </c>
      <c r="L873" s="196">
        <v>1</v>
      </c>
      <c r="M873" s="196">
        <f>TRUNC(((J873*G873)+(L873*G873)),2)</f>
        <v>574.84</v>
      </c>
      <c r="N873" s="196">
        <f>TRUNC(((J873*H873)+(L873*H873)),2)</f>
        <v>574.84</v>
      </c>
      <c r="O873" s="37"/>
      <c r="P873" s="71">
        <v>3.66</v>
      </c>
      <c r="Q873" s="71">
        <v>1.24</v>
      </c>
      <c r="R873" s="71">
        <v>713.09</v>
      </c>
      <c r="S873" s="71">
        <v>713.09</v>
      </c>
      <c r="T873" s="162">
        <f t="shared" si="103"/>
        <v>-138.25</v>
      </c>
      <c r="U873" s="71">
        <f t="shared" si="104"/>
        <v>429.31</v>
      </c>
      <c r="V873" s="71">
        <f t="shared" si="105"/>
        <v>145.53</v>
      </c>
    </row>
    <row r="874" spans="1:22" x14ac:dyDescent="0.25">
      <c r="A874" s="60" t="s">
        <v>3833</v>
      </c>
      <c r="B874" s="190" t="s">
        <v>1496</v>
      </c>
      <c r="C874" s="191" t="s">
        <v>107</v>
      </c>
      <c r="D874" s="192">
        <v>210515</v>
      </c>
      <c r="E874" s="198" t="s">
        <v>1497</v>
      </c>
      <c r="F874" s="194" t="s">
        <v>108</v>
      </c>
      <c r="G874" s="195">
        <v>145.53</v>
      </c>
      <c r="H874" s="196">
        <v>145.53</v>
      </c>
      <c r="I874" s="197">
        <v>6</v>
      </c>
      <c r="J874" s="196">
        <v>4.83</v>
      </c>
      <c r="K874" s="197">
        <v>14.01</v>
      </c>
      <c r="L874" s="196">
        <v>11.29</v>
      </c>
      <c r="M874" s="196">
        <f>TRUNC(((J874*G874)+(L874*G874)),2)</f>
        <v>2345.94</v>
      </c>
      <c r="N874" s="196">
        <f>TRUNC(((J874*H874)+(L874*H874)),2)</f>
        <v>2345.94</v>
      </c>
      <c r="O874" s="37"/>
      <c r="P874" s="71">
        <v>6</v>
      </c>
      <c r="Q874" s="71">
        <v>14.01</v>
      </c>
      <c r="R874" s="71">
        <v>2912.05</v>
      </c>
      <c r="S874" s="71">
        <v>2912.05</v>
      </c>
      <c r="T874" s="162">
        <f t="shared" si="103"/>
        <v>-566.11000000000013</v>
      </c>
      <c r="U874" s="71">
        <f t="shared" si="104"/>
        <v>702.9</v>
      </c>
      <c r="V874" s="71">
        <f t="shared" si="105"/>
        <v>1643.03</v>
      </c>
    </row>
    <row r="875" spans="1:22" x14ac:dyDescent="0.25">
      <c r="A875" s="60" t="s">
        <v>3834</v>
      </c>
      <c r="B875" s="178" t="s">
        <v>1498</v>
      </c>
      <c r="C875" s="181"/>
      <c r="D875" s="181"/>
      <c r="E875" s="180" t="s">
        <v>52</v>
      </c>
      <c r="F875" s="181"/>
      <c r="G875" s="182"/>
      <c r="H875" s="182"/>
      <c r="I875" s="177"/>
      <c r="J875" s="182"/>
      <c r="K875" s="177"/>
      <c r="L875" s="182"/>
      <c r="M875" s="183">
        <f>SUM(M876:M880)</f>
        <v>26525.98</v>
      </c>
      <c r="N875" s="183">
        <f>SUM(N876:N880)</f>
        <v>26525.98</v>
      </c>
      <c r="O875" s="37"/>
      <c r="P875" s="67"/>
      <c r="Q875" s="67"/>
      <c r="R875" s="68">
        <v>32896.97</v>
      </c>
      <c r="S875" s="68">
        <v>32896.97</v>
      </c>
      <c r="T875" s="162">
        <f t="shared" si="103"/>
        <v>-6370.9900000000016</v>
      </c>
      <c r="U875" s="71">
        <f t="shared" si="104"/>
        <v>0</v>
      </c>
      <c r="V875" s="71">
        <f t="shared" si="105"/>
        <v>0</v>
      </c>
    </row>
    <row r="876" spans="1:22" x14ac:dyDescent="0.25">
      <c r="A876" s="60" t="s">
        <v>3835</v>
      </c>
      <c r="B876" s="190" t="s">
        <v>1499</v>
      </c>
      <c r="C876" s="191" t="s">
        <v>107</v>
      </c>
      <c r="D876" s="192">
        <v>220107</v>
      </c>
      <c r="E876" s="198" t="s">
        <v>932</v>
      </c>
      <c r="F876" s="194" t="s">
        <v>125</v>
      </c>
      <c r="G876" s="195">
        <v>2.08</v>
      </c>
      <c r="H876" s="196">
        <v>2.08</v>
      </c>
      <c r="I876" s="197">
        <v>181.54</v>
      </c>
      <c r="J876" s="196">
        <v>146.41</v>
      </c>
      <c r="K876" s="197">
        <v>25.21</v>
      </c>
      <c r="L876" s="196">
        <v>20.329999999999998</v>
      </c>
      <c r="M876" s="196">
        <f>TRUNC(((J876*G876)+(L876*G876)),2)</f>
        <v>346.81</v>
      </c>
      <c r="N876" s="196">
        <f>TRUNC(((J876*H876)+(L876*H876)),2)</f>
        <v>346.81</v>
      </c>
      <c r="O876" s="37"/>
      <c r="P876" s="71">
        <v>181.54</v>
      </c>
      <c r="Q876" s="71">
        <v>25.21</v>
      </c>
      <c r="R876" s="71">
        <v>430.04</v>
      </c>
      <c r="S876" s="71">
        <v>430.04</v>
      </c>
      <c r="T876" s="162">
        <f t="shared" si="103"/>
        <v>-83.230000000000018</v>
      </c>
      <c r="U876" s="71">
        <f t="shared" si="104"/>
        <v>304.52999999999997</v>
      </c>
      <c r="V876" s="71">
        <f t="shared" si="105"/>
        <v>42.28</v>
      </c>
    </row>
    <row r="877" spans="1:22" ht="24" x14ac:dyDescent="0.3">
      <c r="A877" s="60" t="s">
        <v>3836</v>
      </c>
      <c r="B877" s="190" t="s">
        <v>1500</v>
      </c>
      <c r="C877" s="191" t="s">
        <v>107</v>
      </c>
      <c r="D877" s="192">
        <v>220100</v>
      </c>
      <c r="E877" s="193" t="s">
        <v>2947</v>
      </c>
      <c r="F877" s="194" t="s">
        <v>108</v>
      </c>
      <c r="G877" s="195">
        <v>69.400000000000006</v>
      </c>
      <c r="H877" s="196">
        <v>69.400000000000006</v>
      </c>
      <c r="I877" s="197">
        <v>47.88</v>
      </c>
      <c r="J877" s="196">
        <v>38.61</v>
      </c>
      <c r="K877" s="197">
        <v>39.35</v>
      </c>
      <c r="L877" s="196">
        <v>31.73</v>
      </c>
      <c r="M877" s="196">
        <f>TRUNC(((J877*G877)+(L877*G877)),2)</f>
        <v>4881.59</v>
      </c>
      <c r="N877" s="196">
        <f>TRUNC(((J877*H877)+(L877*H877)),2)</f>
        <v>4881.59</v>
      </c>
      <c r="O877" s="45"/>
      <c r="P877" s="71">
        <v>47.88</v>
      </c>
      <c r="Q877" s="71">
        <v>39.35</v>
      </c>
      <c r="R877" s="71">
        <v>6053.76</v>
      </c>
      <c r="S877" s="71">
        <v>6053.76</v>
      </c>
      <c r="T877" s="162">
        <f t="shared" si="103"/>
        <v>-1172.17</v>
      </c>
      <c r="U877" s="71">
        <f t="shared" si="104"/>
        <v>2679.53</v>
      </c>
      <c r="V877" s="71">
        <f t="shared" si="105"/>
        <v>2202.06</v>
      </c>
    </row>
    <row r="878" spans="1:22" x14ac:dyDescent="0.3">
      <c r="A878" s="60" t="s">
        <v>3837</v>
      </c>
      <c r="B878" s="190" t="s">
        <v>1501</v>
      </c>
      <c r="C878" s="191" t="s">
        <v>107</v>
      </c>
      <c r="D878" s="192">
        <v>220101</v>
      </c>
      <c r="E878" s="198" t="s">
        <v>1261</v>
      </c>
      <c r="F878" s="194" t="s">
        <v>108</v>
      </c>
      <c r="G878" s="195">
        <v>195.19</v>
      </c>
      <c r="H878" s="196">
        <v>195.19</v>
      </c>
      <c r="I878" s="197">
        <v>26.78</v>
      </c>
      <c r="J878" s="196">
        <v>21.59</v>
      </c>
      <c r="K878" s="197">
        <v>11.05</v>
      </c>
      <c r="L878" s="196">
        <v>8.91</v>
      </c>
      <c r="M878" s="196">
        <f>TRUNC(((J878*G878)+(L878*G878)),2)</f>
        <v>5953.29</v>
      </c>
      <c r="N878" s="196">
        <f>TRUNC(((J878*H878)+(L878*H878)),2)</f>
        <v>5953.29</v>
      </c>
      <c r="O878" s="45"/>
      <c r="P878" s="71">
        <v>26.78</v>
      </c>
      <c r="Q878" s="71">
        <v>11.05</v>
      </c>
      <c r="R878" s="71">
        <v>7384.03</v>
      </c>
      <c r="S878" s="71">
        <v>7384.03</v>
      </c>
      <c r="T878" s="162">
        <f t="shared" si="103"/>
        <v>-1430.7399999999998</v>
      </c>
      <c r="U878" s="71">
        <f t="shared" si="104"/>
        <v>4214.1499999999996</v>
      </c>
      <c r="V878" s="71">
        <f t="shared" si="105"/>
        <v>1739.14</v>
      </c>
    </row>
    <row r="879" spans="1:22" ht="24" x14ac:dyDescent="0.3">
      <c r="A879" s="60" t="s">
        <v>3838</v>
      </c>
      <c r="B879" s="190" t="s">
        <v>1502</v>
      </c>
      <c r="C879" s="191" t="s">
        <v>107</v>
      </c>
      <c r="D879" s="192">
        <v>221101</v>
      </c>
      <c r="E879" s="193" t="s">
        <v>2948</v>
      </c>
      <c r="F879" s="194" t="s">
        <v>108</v>
      </c>
      <c r="G879" s="195">
        <v>195.19</v>
      </c>
      <c r="H879" s="196">
        <v>195.19</v>
      </c>
      <c r="I879" s="197">
        <v>68.959999999999994</v>
      </c>
      <c r="J879" s="196">
        <v>55.61</v>
      </c>
      <c r="K879" s="197">
        <v>18.32</v>
      </c>
      <c r="L879" s="196">
        <v>14.77</v>
      </c>
      <c r="M879" s="196">
        <f>TRUNC(((J879*G879)+(L879*G879)),2)</f>
        <v>13737.47</v>
      </c>
      <c r="N879" s="196">
        <f>TRUNC(((J879*H879)+(L879*H879)),2)</f>
        <v>13737.47</v>
      </c>
      <c r="O879" s="45"/>
      <c r="P879" s="71">
        <v>68.959999999999994</v>
      </c>
      <c r="Q879" s="71">
        <v>18.32</v>
      </c>
      <c r="R879" s="71">
        <v>17036.18</v>
      </c>
      <c r="S879" s="71">
        <v>17036.18</v>
      </c>
      <c r="T879" s="162">
        <f t="shared" si="103"/>
        <v>-3298.7100000000009</v>
      </c>
      <c r="U879" s="71">
        <f t="shared" si="104"/>
        <v>10854.51</v>
      </c>
      <c r="V879" s="71">
        <f t="shared" si="105"/>
        <v>2882.95</v>
      </c>
    </row>
    <row r="880" spans="1:22" x14ac:dyDescent="0.25">
      <c r="A880" s="60" t="s">
        <v>3839</v>
      </c>
      <c r="B880" s="190" t="s">
        <v>1503</v>
      </c>
      <c r="C880" s="191" t="s">
        <v>107</v>
      </c>
      <c r="D880" s="192">
        <v>221102</v>
      </c>
      <c r="E880" s="198" t="s">
        <v>1264</v>
      </c>
      <c r="F880" s="194" t="s">
        <v>143</v>
      </c>
      <c r="G880" s="195">
        <v>103.8</v>
      </c>
      <c r="H880" s="196">
        <v>103.8</v>
      </c>
      <c r="I880" s="197">
        <v>19.2</v>
      </c>
      <c r="J880" s="196">
        <v>15.48</v>
      </c>
      <c r="K880" s="197">
        <v>0</v>
      </c>
      <c r="L880" s="196">
        <v>0</v>
      </c>
      <c r="M880" s="196">
        <f>TRUNC(((J880*G880)+(L880*G880)),2)</f>
        <v>1606.82</v>
      </c>
      <c r="N880" s="196">
        <f>TRUNC(((J880*H880)+(L880*H880)),2)</f>
        <v>1606.82</v>
      </c>
      <c r="O880" s="37"/>
      <c r="P880" s="71">
        <v>19.2</v>
      </c>
      <c r="Q880" s="71">
        <v>0</v>
      </c>
      <c r="R880" s="71">
        <v>1992.96</v>
      </c>
      <c r="S880" s="71">
        <v>1992.96</v>
      </c>
      <c r="T880" s="162">
        <f t="shared" si="103"/>
        <v>-386.1400000000001</v>
      </c>
      <c r="U880" s="71">
        <f t="shared" si="104"/>
        <v>1606.82</v>
      </c>
      <c r="V880" s="71">
        <f t="shared" si="105"/>
        <v>0</v>
      </c>
    </row>
    <row r="881" spans="1:22" x14ac:dyDescent="0.25">
      <c r="A881" s="60" t="s">
        <v>3840</v>
      </c>
      <c r="B881" s="178" t="s">
        <v>1504</v>
      </c>
      <c r="C881" s="181"/>
      <c r="D881" s="181"/>
      <c r="E881" s="180" t="s">
        <v>56</v>
      </c>
      <c r="F881" s="181"/>
      <c r="G881" s="182"/>
      <c r="H881" s="182"/>
      <c r="I881" s="177"/>
      <c r="J881" s="182"/>
      <c r="K881" s="177"/>
      <c r="L881" s="182"/>
      <c r="M881" s="183">
        <f>SUM(M882:M885)</f>
        <v>5819.9499999999989</v>
      </c>
      <c r="N881" s="183">
        <f>SUM(N882:N885)</f>
        <v>5819.9499999999989</v>
      </c>
      <c r="O881" s="37"/>
      <c r="P881" s="67"/>
      <c r="Q881" s="67"/>
      <c r="R881" s="68">
        <v>7217.13</v>
      </c>
      <c r="S881" s="68">
        <v>7217.13</v>
      </c>
      <c r="T881" s="162">
        <f t="shared" si="103"/>
        <v>-1397.1800000000012</v>
      </c>
      <c r="U881" s="71">
        <f t="shared" si="104"/>
        <v>0</v>
      </c>
      <c r="V881" s="71">
        <f t="shared" si="105"/>
        <v>0</v>
      </c>
    </row>
    <row r="882" spans="1:22" x14ac:dyDescent="0.25">
      <c r="A882" s="60" t="s">
        <v>3841</v>
      </c>
      <c r="B882" s="190" t="s">
        <v>1505</v>
      </c>
      <c r="C882" s="191" t="s">
        <v>107</v>
      </c>
      <c r="D882" s="192">
        <v>240106</v>
      </c>
      <c r="E882" s="198" t="s">
        <v>1506</v>
      </c>
      <c r="F882" s="194" t="s">
        <v>143</v>
      </c>
      <c r="G882" s="195">
        <v>51.9</v>
      </c>
      <c r="H882" s="196">
        <v>51.9</v>
      </c>
      <c r="I882" s="197">
        <v>29.54</v>
      </c>
      <c r="J882" s="196">
        <v>23.82</v>
      </c>
      <c r="K882" s="197">
        <v>15.73</v>
      </c>
      <c r="L882" s="196">
        <v>12.68</v>
      </c>
      <c r="M882" s="196">
        <f>TRUNC(((J882*G882)+(L882*G882)),2)</f>
        <v>1894.35</v>
      </c>
      <c r="N882" s="196">
        <f>TRUNC(((J882*H882)+(L882*H882)),2)</f>
        <v>1894.35</v>
      </c>
      <c r="O882" s="37"/>
      <c r="P882" s="71">
        <v>29.54</v>
      </c>
      <c r="Q882" s="71">
        <v>15.73</v>
      </c>
      <c r="R882" s="71">
        <v>2349.5100000000002</v>
      </c>
      <c r="S882" s="71">
        <v>2349.5100000000002</v>
      </c>
      <c r="T882" s="162">
        <f t="shared" si="103"/>
        <v>-455.16000000000031</v>
      </c>
      <c r="U882" s="71">
        <f t="shared" si="104"/>
        <v>1236.25</v>
      </c>
      <c r="V882" s="71">
        <f t="shared" si="105"/>
        <v>658.09</v>
      </c>
    </row>
    <row r="883" spans="1:22" x14ac:dyDescent="0.25">
      <c r="A883" s="60" t="s">
        <v>3842</v>
      </c>
      <c r="B883" s="190" t="s">
        <v>1507</v>
      </c>
      <c r="C883" s="191" t="s">
        <v>107</v>
      </c>
      <c r="D883" s="192">
        <v>240104</v>
      </c>
      <c r="E883" s="198" t="s">
        <v>1508</v>
      </c>
      <c r="F883" s="194" t="s">
        <v>108</v>
      </c>
      <c r="G883" s="195">
        <v>1.92</v>
      </c>
      <c r="H883" s="196">
        <v>1.92</v>
      </c>
      <c r="I883" s="197">
        <v>95.37</v>
      </c>
      <c r="J883" s="196">
        <v>76.91</v>
      </c>
      <c r="K883" s="197">
        <v>85.99</v>
      </c>
      <c r="L883" s="196">
        <v>69.349999999999994</v>
      </c>
      <c r="M883" s="196">
        <f>TRUNC(((J883*G883)+(L883*G883)),2)</f>
        <v>280.81</v>
      </c>
      <c r="N883" s="196">
        <f>TRUNC(((J883*H883)+(L883*H883)),2)</f>
        <v>280.81</v>
      </c>
      <c r="O883" s="37"/>
      <c r="P883" s="71">
        <v>95.37</v>
      </c>
      <c r="Q883" s="71">
        <v>85.99</v>
      </c>
      <c r="R883" s="71">
        <v>348.21</v>
      </c>
      <c r="S883" s="71">
        <v>348.21</v>
      </c>
      <c r="T883" s="162">
        <f t="shared" si="103"/>
        <v>-67.399999999999977</v>
      </c>
      <c r="U883" s="71">
        <f t="shared" si="104"/>
        <v>147.66</v>
      </c>
      <c r="V883" s="71">
        <f t="shared" si="105"/>
        <v>133.15</v>
      </c>
    </row>
    <row r="884" spans="1:22" x14ac:dyDescent="0.25">
      <c r="A884" s="60" t="s">
        <v>3843</v>
      </c>
      <c r="B884" s="190" t="s">
        <v>1509</v>
      </c>
      <c r="C884" s="191" t="s">
        <v>107</v>
      </c>
      <c r="D884" s="192">
        <v>240203</v>
      </c>
      <c r="E884" s="198" t="s">
        <v>1269</v>
      </c>
      <c r="F884" s="194" t="s">
        <v>108</v>
      </c>
      <c r="G884" s="195">
        <v>8</v>
      </c>
      <c r="H884" s="196">
        <v>8</v>
      </c>
      <c r="I884" s="197">
        <v>333.41</v>
      </c>
      <c r="J884" s="196">
        <v>268.89</v>
      </c>
      <c r="K884" s="197">
        <v>69.34</v>
      </c>
      <c r="L884" s="196">
        <v>55.92</v>
      </c>
      <c r="M884" s="196">
        <f>TRUNC(((J884*G884)+(L884*G884)),2)</f>
        <v>2598.48</v>
      </c>
      <c r="N884" s="196">
        <f>TRUNC(((J884*H884)+(L884*H884)),2)</f>
        <v>2598.48</v>
      </c>
      <c r="O884" s="37"/>
      <c r="P884" s="71">
        <v>333.41</v>
      </c>
      <c r="Q884" s="71">
        <v>69.34</v>
      </c>
      <c r="R884" s="71">
        <v>3222</v>
      </c>
      <c r="S884" s="71">
        <v>3222</v>
      </c>
      <c r="T884" s="162">
        <f t="shared" si="103"/>
        <v>-623.52</v>
      </c>
      <c r="U884" s="71">
        <f t="shared" si="104"/>
        <v>2151.12</v>
      </c>
      <c r="V884" s="71">
        <f t="shared" si="105"/>
        <v>447.36</v>
      </c>
    </row>
    <row r="885" spans="1:22" x14ac:dyDescent="0.25">
      <c r="A885" s="60" t="s">
        <v>3844</v>
      </c>
      <c r="B885" s="190" t="s">
        <v>1510</v>
      </c>
      <c r="C885" s="191" t="s">
        <v>107</v>
      </c>
      <c r="D885" s="192">
        <v>240110</v>
      </c>
      <c r="E885" s="198" t="s">
        <v>1267</v>
      </c>
      <c r="F885" s="194" t="s">
        <v>102</v>
      </c>
      <c r="G885" s="195">
        <v>3</v>
      </c>
      <c r="H885" s="196">
        <v>3</v>
      </c>
      <c r="I885" s="197">
        <v>260.73</v>
      </c>
      <c r="J885" s="196">
        <v>210.27</v>
      </c>
      <c r="K885" s="197">
        <v>171.74</v>
      </c>
      <c r="L885" s="196">
        <v>138.5</v>
      </c>
      <c r="M885" s="196">
        <f>TRUNC(((J885*G885)+(L885*G885)),2)</f>
        <v>1046.31</v>
      </c>
      <c r="N885" s="196">
        <f>TRUNC(((J885*H885)+(L885*H885)),2)</f>
        <v>1046.31</v>
      </c>
      <c r="O885" s="37"/>
      <c r="P885" s="71">
        <v>260.73</v>
      </c>
      <c r="Q885" s="71">
        <v>171.74</v>
      </c>
      <c r="R885" s="71">
        <v>1297.4100000000001</v>
      </c>
      <c r="S885" s="71">
        <v>1297.4100000000001</v>
      </c>
      <c r="T885" s="162">
        <f t="shared" si="103"/>
        <v>-251.10000000000014</v>
      </c>
      <c r="U885" s="71">
        <f t="shared" si="104"/>
        <v>630.80999999999995</v>
      </c>
      <c r="V885" s="71">
        <f t="shared" si="105"/>
        <v>415.5</v>
      </c>
    </row>
    <row r="886" spans="1:22" x14ac:dyDescent="0.25">
      <c r="A886" s="60" t="s">
        <v>3845</v>
      </c>
      <c r="B886" s="178" t="s">
        <v>1511</v>
      </c>
      <c r="C886" s="181"/>
      <c r="D886" s="181"/>
      <c r="E886" s="180" t="s">
        <v>60</v>
      </c>
      <c r="F886" s="181"/>
      <c r="G886" s="182"/>
      <c r="H886" s="182"/>
      <c r="I886" s="177"/>
      <c r="J886" s="182"/>
      <c r="K886" s="177"/>
      <c r="L886" s="182"/>
      <c r="M886" s="183">
        <f>SUM(M887:M895)</f>
        <v>10010.549999999999</v>
      </c>
      <c r="N886" s="183">
        <f>SUM(N887:N895)</f>
        <v>10010.549999999999</v>
      </c>
      <c r="O886" s="37"/>
      <c r="P886" s="67"/>
      <c r="Q886" s="67"/>
      <c r="R886" s="68">
        <v>12422.69</v>
      </c>
      <c r="S886" s="68">
        <v>12422.69</v>
      </c>
      <c r="T886" s="162">
        <f t="shared" si="103"/>
        <v>-2412.1400000000012</v>
      </c>
      <c r="U886" s="71">
        <f t="shared" si="104"/>
        <v>0</v>
      </c>
      <c r="V886" s="71">
        <f t="shared" si="105"/>
        <v>0</v>
      </c>
    </row>
    <row r="887" spans="1:22" x14ac:dyDescent="0.25">
      <c r="A887" s="60" t="s">
        <v>3846</v>
      </c>
      <c r="B887" s="190" t="s">
        <v>1512</v>
      </c>
      <c r="C887" s="191" t="s">
        <v>107</v>
      </c>
      <c r="D887" s="192">
        <v>261000</v>
      </c>
      <c r="E887" s="198" t="s">
        <v>484</v>
      </c>
      <c r="F887" s="194" t="s">
        <v>108</v>
      </c>
      <c r="G887" s="195">
        <v>39.29</v>
      </c>
      <c r="H887" s="196">
        <v>39.29</v>
      </c>
      <c r="I887" s="197">
        <v>5.47</v>
      </c>
      <c r="J887" s="196">
        <v>4.41</v>
      </c>
      <c r="K887" s="197">
        <v>7.98</v>
      </c>
      <c r="L887" s="196">
        <v>6.43</v>
      </c>
      <c r="M887" s="196">
        <f t="shared" ref="M887:M895" si="108">TRUNC(((J887*G887)+(L887*G887)),2)</f>
        <v>425.9</v>
      </c>
      <c r="N887" s="196">
        <f t="shared" ref="N887:N895" si="109">TRUNC(((J887*H887)+(L887*H887)),2)</f>
        <v>425.9</v>
      </c>
      <c r="O887" s="37"/>
      <c r="P887" s="71">
        <v>5.47</v>
      </c>
      <c r="Q887" s="71">
        <v>7.98</v>
      </c>
      <c r="R887" s="71">
        <v>528.45000000000005</v>
      </c>
      <c r="S887" s="71">
        <v>528.45000000000005</v>
      </c>
      <c r="T887" s="162">
        <f t="shared" si="103"/>
        <v>-102.55000000000007</v>
      </c>
      <c r="U887" s="71">
        <f t="shared" si="104"/>
        <v>173.26</v>
      </c>
      <c r="V887" s="71">
        <f t="shared" si="105"/>
        <v>252.63</v>
      </c>
    </row>
    <row r="888" spans="1:22" x14ac:dyDescent="0.25">
      <c r="A888" s="60" t="s">
        <v>3847</v>
      </c>
      <c r="B888" s="190" t="s">
        <v>1513</v>
      </c>
      <c r="C888" s="191" t="s">
        <v>107</v>
      </c>
      <c r="D888" s="192">
        <v>261301</v>
      </c>
      <c r="E888" s="198" t="s">
        <v>1514</v>
      </c>
      <c r="F888" s="194" t="s">
        <v>108</v>
      </c>
      <c r="G888" s="195">
        <v>67.459999999999994</v>
      </c>
      <c r="H888" s="196">
        <v>67.459999999999994</v>
      </c>
      <c r="I888" s="197">
        <v>1.39</v>
      </c>
      <c r="J888" s="196">
        <v>1.1200000000000001</v>
      </c>
      <c r="K888" s="197">
        <v>6.74</v>
      </c>
      <c r="L888" s="196">
        <v>5.43</v>
      </c>
      <c r="M888" s="196">
        <f t="shared" si="108"/>
        <v>441.86</v>
      </c>
      <c r="N888" s="196">
        <f t="shared" si="109"/>
        <v>441.86</v>
      </c>
      <c r="O888" s="37"/>
      <c r="P888" s="71">
        <v>1.39</v>
      </c>
      <c r="Q888" s="71">
        <v>6.74</v>
      </c>
      <c r="R888" s="71">
        <v>548.44000000000005</v>
      </c>
      <c r="S888" s="71">
        <v>548.44000000000005</v>
      </c>
      <c r="T888" s="162">
        <f t="shared" si="103"/>
        <v>-106.58000000000004</v>
      </c>
      <c r="U888" s="71">
        <f t="shared" si="104"/>
        <v>75.55</v>
      </c>
      <c r="V888" s="71">
        <f t="shared" si="105"/>
        <v>366.3</v>
      </c>
    </row>
    <row r="889" spans="1:22" x14ac:dyDescent="0.25">
      <c r="A889" s="60" t="s">
        <v>3848</v>
      </c>
      <c r="B889" s="190" t="s">
        <v>1515</v>
      </c>
      <c r="C889" s="191" t="s">
        <v>107</v>
      </c>
      <c r="D889" s="192">
        <v>261302</v>
      </c>
      <c r="E889" s="198" t="s">
        <v>1276</v>
      </c>
      <c r="F889" s="194" t="s">
        <v>108</v>
      </c>
      <c r="G889" s="195">
        <v>212.99</v>
      </c>
      <c r="H889" s="196">
        <v>212.99</v>
      </c>
      <c r="I889" s="197">
        <v>4.95</v>
      </c>
      <c r="J889" s="196">
        <v>3.99</v>
      </c>
      <c r="K889" s="197">
        <v>6.68</v>
      </c>
      <c r="L889" s="196">
        <v>5.38</v>
      </c>
      <c r="M889" s="196">
        <f t="shared" si="108"/>
        <v>1995.71</v>
      </c>
      <c r="N889" s="196">
        <f t="shared" si="109"/>
        <v>1995.71</v>
      </c>
      <c r="O889" s="37"/>
      <c r="P889" s="71">
        <v>4.95</v>
      </c>
      <c r="Q889" s="71">
        <v>6.68</v>
      </c>
      <c r="R889" s="71">
        <v>2477.0700000000002</v>
      </c>
      <c r="S889" s="71">
        <v>2477.0700000000002</v>
      </c>
      <c r="T889" s="162">
        <f t="shared" si="103"/>
        <v>-481.36000000000013</v>
      </c>
      <c r="U889" s="71">
        <f t="shared" si="104"/>
        <v>849.83</v>
      </c>
      <c r="V889" s="71">
        <f t="shared" si="105"/>
        <v>1145.8800000000001</v>
      </c>
    </row>
    <row r="890" spans="1:22" x14ac:dyDescent="0.25">
      <c r="A890" s="60" t="s">
        <v>3849</v>
      </c>
      <c r="B890" s="190" t="s">
        <v>1516</v>
      </c>
      <c r="C890" s="191" t="s">
        <v>107</v>
      </c>
      <c r="D890" s="192">
        <v>261303</v>
      </c>
      <c r="E890" s="198" t="s">
        <v>1278</v>
      </c>
      <c r="F890" s="194" t="s">
        <v>108</v>
      </c>
      <c r="G890" s="195">
        <v>116.55</v>
      </c>
      <c r="H890" s="196">
        <v>116.55</v>
      </c>
      <c r="I890" s="197">
        <v>6.48</v>
      </c>
      <c r="J890" s="196">
        <v>5.22</v>
      </c>
      <c r="K890" s="197">
        <v>7.93</v>
      </c>
      <c r="L890" s="196">
        <v>6.39</v>
      </c>
      <c r="M890" s="196">
        <f t="shared" si="108"/>
        <v>1353.14</v>
      </c>
      <c r="N890" s="196">
        <f t="shared" si="109"/>
        <v>1353.14</v>
      </c>
      <c r="O890" s="37"/>
      <c r="P890" s="71">
        <v>6.48</v>
      </c>
      <c r="Q890" s="71">
        <v>7.93</v>
      </c>
      <c r="R890" s="71">
        <v>1679.48</v>
      </c>
      <c r="S890" s="71">
        <v>1679.48</v>
      </c>
      <c r="T890" s="162">
        <f t="shared" si="103"/>
        <v>-326.33999999999992</v>
      </c>
      <c r="U890" s="71">
        <f t="shared" si="104"/>
        <v>608.39</v>
      </c>
      <c r="V890" s="71">
        <f t="shared" si="105"/>
        <v>744.75</v>
      </c>
    </row>
    <row r="891" spans="1:22" x14ac:dyDescent="0.25">
      <c r="A891" s="60" t="s">
        <v>3850</v>
      </c>
      <c r="B891" s="190" t="s">
        <v>1517</v>
      </c>
      <c r="C891" s="191" t="s">
        <v>107</v>
      </c>
      <c r="D891" s="192">
        <v>261304</v>
      </c>
      <c r="E891" s="198" t="s">
        <v>1280</v>
      </c>
      <c r="F891" s="194" t="s">
        <v>108</v>
      </c>
      <c r="G891" s="195">
        <v>108.46</v>
      </c>
      <c r="H891" s="196">
        <v>108.46</v>
      </c>
      <c r="I891" s="197">
        <v>5.08</v>
      </c>
      <c r="J891" s="196">
        <v>4.09</v>
      </c>
      <c r="K891" s="197">
        <v>11.58</v>
      </c>
      <c r="L891" s="196">
        <v>9.33</v>
      </c>
      <c r="M891" s="196">
        <f t="shared" si="108"/>
        <v>1455.53</v>
      </c>
      <c r="N891" s="196">
        <f t="shared" si="109"/>
        <v>1455.53</v>
      </c>
      <c r="O891" s="37"/>
      <c r="P891" s="71">
        <v>5.08</v>
      </c>
      <c r="Q891" s="71">
        <v>11.58</v>
      </c>
      <c r="R891" s="71">
        <v>1806.94</v>
      </c>
      <c r="S891" s="71">
        <v>1806.94</v>
      </c>
      <c r="T891" s="162">
        <f t="shared" si="103"/>
        <v>-351.41000000000008</v>
      </c>
      <c r="U891" s="71">
        <f t="shared" si="104"/>
        <v>443.6</v>
      </c>
      <c r="V891" s="71">
        <f t="shared" si="105"/>
        <v>1011.93</v>
      </c>
    </row>
    <row r="892" spans="1:22" x14ac:dyDescent="0.25">
      <c r="A892" s="60" t="s">
        <v>3851</v>
      </c>
      <c r="B892" s="190" t="s">
        <v>1518</v>
      </c>
      <c r="C892" s="191" t="s">
        <v>107</v>
      </c>
      <c r="D892" s="192">
        <v>261550</v>
      </c>
      <c r="E892" s="198" t="s">
        <v>1282</v>
      </c>
      <c r="F892" s="194" t="s">
        <v>108</v>
      </c>
      <c r="G892" s="195">
        <v>134.38</v>
      </c>
      <c r="H892" s="196">
        <v>134.38</v>
      </c>
      <c r="I892" s="197">
        <v>7.64</v>
      </c>
      <c r="J892" s="196">
        <v>6.16</v>
      </c>
      <c r="K892" s="197">
        <v>8.9600000000000009</v>
      </c>
      <c r="L892" s="196">
        <v>7.22</v>
      </c>
      <c r="M892" s="196">
        <f t="shared" si="108"/>
        <v>1798</v>
      </c>
      <c r="N892" s="196">
        <f t="shared" si="109"/>
        <v>1798</v>
      </c>
      <c r="O892" s="37"/>
      <c r="P892" s="71">
        <v>7.64</v>
      </c>
      <c r="Q892" s="71">
        <v>8.9600000000000009</v>
      </c>
      <c r="R892" s="71">
        <v>2230.6999999999998</v>
      </c>
      <c r="S892" s="71">
        <v>2230.6999999999998</v>
      </c>
      <c r="T892" s="162">
        <f t="shared" si="103"/>
        <v>-432.69999999999982</v>
      </c>
      <c r="U892" s="71">
        <f t="shared" si="104"/>
        <v>827.78</v>
      </c>
      <c r="V892" s="71">
        <f t="shared" si="105"/>
        <v>970.22</v>
      </c>
    </row>
    <row r="893" spans="1:22" x14ac:dyDescent="0.25">
      <c r="A893" s="60" t="s">
        <v>3852</v>
      </c>
      <c r="B893" s="190" t="s">
        <v>1519</v>
      </c>
      <c r="C893" s="191" t="s">
        <v>107</v>
      </c>
      <c r="D893" s="192">
        <v>261602</v>
      </c>
      <c r="E893" s="198" t="s">
        <v>973</v>
      </c>
      <c r="F893" s="194" t="s">
        <v>108</v>
      </c>
      <c r="G893" s="195">
        <v>100.64</v>
      </c>
      <c r="H893" s="196">
        <v>100.64</v>
      </c>
      <c r="I893" s="197">
        <v>11.48</v>
      </c>
      <c r="J893" s="196">
        <v>9.25</v>
      </c>
      <c r="K893" s="197">
        <v>14.87</v>
      </c>
      <c r="L893" s="196">
        <v>11.99</v>
      </c>
      <c r="M893" s="196">
        <f t="shared" si="108"/>
        <v>2137.59</v>
      </c>
      <c r="N893" s="196">
        <f t="shared" si="109"/>
        <v>2137.59</v>
      </c>
      <c r="O893" s="37"/>
      <c r="P893" s="71">
        <v>11.48</v>
      </c>
      <c r="Q893" s="71">
        <v>14.87</v>
      </c>
      <c r="R893" s="71">
        <v>2651.86</v>
      </c>
      <c r="S893" s="71">
        <v>2651.86</v>
      </c>
      <c r="T893" s="162">
        <f t="shared" si="103"/>
        <v>-514.27</v>
      </c>
      <c r="U893" s="71">
        <f t="shared" si="104"/>
        <v>930.92</v>
      </c>
      <c r="V893" s="71">
        <f t="shared" si="105"/>
        <v>1206.67</v>
      </c>
    </row>
    <row r="894" spans="1:22" x14ac:dyDescent="0.25">
      <c r="A894" s="60" t="s">
        <v>3853</v>
      </c>
      <c r="B894" s="190" t="s">
        <v>1520</v>
      </c>
      <c r="C894" s="191" t="s">
        <v>107</v>
      </c>
      <c r="D894" s="192">
        <v>261611</v>
      </c>
      <c r="E894" s="198" t="s">
        <v>1287</v>
      </c>
      <c r="F894" s="194" t="s">
        <v>108</v>
      </c>
      <c r="G894" s="195">
        <v>29.39</v>
      </c>
      <c r="H894" s="196">
        <v>29.39</v>
      </c>
      <c r="I894" s="197">
        <v>9.24</v>
      </c>
      <c r="J894" s="196">
        <v>7.45</v>
      </c>
      <c r="K894" s="197">
        <v>3.95</v>
      </c>
      <c r="L894" s="196">
        <v>3.18</v>
      </c>
      <c r="M894" s="196">
        <f t="shared" si="108"/>
        <v>312.41000000000003</v>
      </c>
      <c r="N894" s="196">
        <f t="shared" si="109"/>
        <v>312.41000000000003</v>
      </c>
      <c r="O894" s="37"/>
      <c r="P894" s="71">
        <v>9.24</v>
      </c>
      <c r="Q894" s="71">
        <v>3.95</v>
      </c>
      <c r="R894" s="71">
        <v>387.65</v>
      </c>
      <c r="S894" s="71">
        <v>387.65</v>
      </c>
      <c r="T894" s="162">
        <f t="shared" si="103"/>
        <v>-75.239999999999952</v>
      </c>
      <c r="U894" s="71">
        <f t="shared" si="104"/>
        <v>218.95</v>
      </c>
      <c r="V894" s="71">
        <f t="shared" si="105"/>
        <v>93.46</v>
      </c>
    </row>
    <row r="895" spans="1:22" x14ac:dyDescent="0.25">
      <c r="A895" s="60" t="s">
        <v>3854</v>
      </c>
      <c r="B895" s="190" t="s">
        <v>1521</v>
      </c>
      <c r="C895" s="191" t="s">
        <v>107</v>
      </c>
      <c r="D895" s="192">
        <v>261623</v>
      </c>
      <c r="E895" s="198" t="s">
        <v>1289</v>
      </c>
      <c r="F895" s="194" t="s">
        <v>108</v>
      </c>
      <c r="G895" s="195">
        <v>0.36</v>
      </c>
      <c r="H895" s="196">
        <v>0.36</v>
      </c>
      <c r="I895" s="197">
        <v>3.56</v>
      </c>
      <c r="J895" s="196">
        <v>2.87</v>
      </c>
      <c r="K895" s="197">
        <v>307.85000000000002</v>
      </c>
      <c r="L895" s="196">
        <v>248.28</v>
      </c>
      <c r="M895" s="196">
        <f t="shared" si="108"/>
        <v>90.41</v>
      </c>
      <c r="N895" s="196">
        <f t="shared" si="109"/>
        <v>90.41</v>
      </c>
      <c r="O895" s="37"/>
      <c r="P895" s="71">
        <v>3.56</v>
      </c>
      <c r="Q895" s="71">
        <v>307.85000000000002</v>
      </c>
      <c r="R895" s="71">
        <v>112.1</v>
      </c>
      <c r="S895" s="71">
        <v>112.1</v>
      </c>
      <c r="T895" s="162">
        <f t="shared" si="103"/>
        <v>-21.689999999999998</v>
      </c>
      <c r="U895" s="71">
        <f t="shared" si="104"/>
        <v>1.03</v>
      </c>
      <c r="V895" s="71">
        <f t="shared" si="105"/>
        <v>89.38</v>
      </c>
    </row>
    <row r="896" spans="1:22" x14ac:dyDescent="0.25">
      <c r="A896" s="60" t="s">
        <v>3855</v>
      </c>
      <c r="B896" s="178" t="s">
        <v>1522</v>
      </c>
      <c r="C896" s="181"/>
      <c r="D896" s="181"/>
      <c r="E896" s="180" t="s">
        <v>62</v>
      </c>
      <c r="F896" s="181"/>
      <c r="G896" s="182"/>
      <c r="H896" s="182"/>
      <c r="I896" s="177"/>
      <c r="J896" s="182"/>
      <c r="K896" s="177"/>
      <c r="L896" s="182"/>
      <c r="M896" s="183">
        <f>SUM(M897:M899)</f>
        <v>19980.71</v>
      </c>
      <c r="N896" s="183">
        <f>SUM(N897:N899)</f>
        <v>19980.71</v>
      </c>
      <c r="O896" s="37"/>
      <c r="P896" s="67"/>
      <c r="Q896" s="67"/>
      <c r="R896" s="68">
        <v>24775.09</v>
      </c>
      <c r="S896" s="68">
        <v>24775.09</v>
      </c>
      <c r="T896" s="162">
        <f t="shared" si="103"/>
        <v>-4794.380000000001</v>
      </c>
      <c r="U896" s="71">
        <f t="shared" si="104"/>
        <v>0</v>
      </c>
      <c r="V896" s="71">
        <f t="shared" si="105"/>
        <v>0</v>
      </c>
    </row>
    <row r="897" spans="1:22" ht="24" x14ac:dyDescent="0.3">
      <c r="A897" s="60" t="s">
        <v>3856</v>
      </c>
      <c r="B897" s="190" t="s">
        <v>1523</v>
      </c>
      <c r="C897" s="191" t="s">
        <v>127</v>
      </c>
      <c r="D897" s="199" t="s">
        <v>1524</v>
      </c>
      <c r="E897" s="198" t="s">
        <v>1525</v>
      </c>
      <c r="F897" s="194" t="s">
        <v>102</v>
      </c>
      <c r="G897" s="195">
        <v>3</v>
      </c>
      <c r="H897" s="196">
        <v>3</v>
      </c>
      <c r="I897" s="197">
        <v>1079.75</v>
      </c>
      <c r="J897" s="196">
        <v>870.81</v>
      </c>
      <c r="K897" s="197">
        <v>881.49</v>
      </c>
      <c r="L897" s="196">
        <v>710.92</v>
      </c>
      <c r="M897" s="196">
        <f>TRUNC(((J897*G897)+(L897*G897)),2)</f>
        <v>4745.1899999999996</v>
      </c>
      <c r="N897" s="196">
        <f>TRUNC(((J897*H897)+(L897*H897)),2)</f>
        <v>4745.1899999999996</v>
      </c>
      <c r="O897" s="45"/>
      <c r="P897" s="71">
        <v>1079.75</v>
      </c>
      <c r="Q897" s="71">
        <v>881.49</v>
      </c>
      <c r="R897" s="71">
        <v>5883.72</v>
      </c>
      <c r="S897" s="71">
        <v>5883.72</v>
      </c>
      <c r="T897" s="162">
        <f t="shared" si="103"/>
        <v>-1138.5300000000007</v>
      </c>
      <c r="U897" s="71">
        <f t="shared" si="104"/>
        <v>2612.4299999999998</v>
      </c>
      <c r="V897" s="71">
        <f t="shared" si="105"/>
        <v>2132.7600000000002</v>
      </c>
    </row>
    <row r="898" spans="1:22" x14ac:dyDescent="0.25">
      <c r="A898" s="60" t="s">
        <v>3857</v>
      </c>
      <c r="B898" s="190" t="s">
        <v>1526</v>
      </c>
      <c r="C898" s="191" t="s">
        <v>107</v>
      </c>
      <c r="D898" s="192">
        <v>271608</v>
      </c>
      <c r="E898" s="198" t="s">
        <v>1293</v>
      </c>
      <c r="F898" s="194" t="s">
        <v>108</v>
      </c>
      <c r="G898" s="195">
        <v>34.130000000000003</v>
      </c>
      <c r="H898" s="196">
        <v>34.130000000000003</v>
      </c>
      <c r="I898" s="197">
        <v>452.58</v>
      </c>
      <c r="J898" s="196">
        <v>365</v>
      </c>
      <c r="K898" s="197">
        <v>51.41</v>
      </c>
      <c r="L898" s="196">
        <v>41.46</v>
      </c>
      <c r="M898" s="196">
        <f>TRUNC(((J898*G898)+(L898*G898)),2)</f>
        <v>13872.47</v>
      </c>
      <c r="N898" s="196">
        <f>TRUNC(((J898*H898)+(L898*H898)),2)</f>
        <v>13872.47</v>
      </c>
      <c r="O898" s="37"/>
      <c r="P898" s="84">
        <v>452.58</v>
      </c>
      <c r="Q898" s="84">
        <v>51.41</v>
      </c>
      <c r="R898" s="84">
        <v>17201.169999999998</v>
      </c>
      <c r="S898" s="84">
        <v>17201.169999999998</v>
      </c>
      <c r="T898" s="162">
        <f t="shared" si="103"/>
        <v>-3328.6999999999989</v>
      </c>
      <c r="U898" s="71">
        <f t="shared" si="104"/>
        <v>12457.45</v>
      </c>
      <c r="V898" s="71">
        <f t="shared" si="105"/>
        <v>1415.02</v>
      </c>
    </row>
    <row r="899" spans="1:22" x14ac:dyDescent="0.25">
      <c r="A899" s="60" t="s">
        <v>3858</v>
      </c>
      <c r="B899" s="190" t="s">
        <v>1527</v>
      </c>
      <c r="C899" s="191" t="s">
        <v>107</v>
      </c>
      <c r="D899" s="192">
        <v>271305</v>
      </c>
      <c r="E899" s="198" t="s">
        <v>1528</v>
      </c>
      <c r="F899" s="194" t="s">
        <v>143</v>
      </c>
      <c r="G899" s="195">
        <v>16.7</v>
      </c>
      <c r="H899" s="196">
        <v>16.7</v>
      </c>
      <c r="I899" s="197">
        <v>28.63</v>
      </c>
      <c r="J899" s="196">
        <v>23.09</v>
      </c>
      <c r="K899" s="197">
        <v>72.58</v>
      </c>
      <c r="L899" s="196">
        <v>58.53</v>
      </c>
      <c r="M899" s="196">
        <f>TRUNC(((J899*G899)+(L899*G899)),2)</f>
        <v>1363.05</v>
      </c>
      <c r="N899" s="196">
        <f>TRUNC(((J899*H899)+(L899*H899)),2)</f>
        <v>1363.05</v>
      </c>
      <c r="O899" s="37"/>
      <c r="P899" s="75">
        <v>28.63</v>
      </c>
      <c r="Q899" s="76">
        <v>72.58</v>
      </c>
      <c r="R899" s="74">
        <v>1690.2</v>
      </c>
      <c r="S899" s="75">
        <v>1690.2</v>
      </c>
      <c r="T899" s="162">
        <f t="shared" si="103"/>
        <v>-327.15000000000009</v>
      </c>
      <c r="U899" s="71">
        <f t="shared" si="104"/>
        <v>385.6</v>
      </c>
      <c r="V899" s="71">
        <f t="shared" si="105"/>
        <v>977.45</v>
      </c>
    </row>
    <row r="900" spans="1:22" x14ac:dyDescent="0.25">
      <c r="A900" s="60" t="s">
        <v>3859</v>
      </c>
      <c r="B900" s="171">
        <v>4</v>
      </c>
      <c r="C900" s="210"/>
      <c r="D900" s="210"/>
      <c r="E900" s="173" t="s">
        <v>1529</v>
      </c>
      <c r="F900" s="174" t="s">
        <v>102</v>
      </c>
      <c r="G900" s="175">
        <v>1</v>
      </c>
      <c r="H900" s="176"/>
      <c r="I900" s="177"/>
      <c r="J900" s="176"/>
      <c r="K900" s="177"/>
      <c r="L900" s="176"/>
      <c r="M900" s="175">
        <f>M901+M903+M905+M912+M927+M959+M988+M990+M992+M994+M998+M1002+M1004+M1007+M1011+M1017+M1019+M1035</f>
        <v>77906.540000000008</v>
      </c>
      <c r="N900" s="175">
        <f>N901+N903+N905+N912+N927+N959+N988+N990+N992+N994+N998+N1002+N1004+N1007+N1011+N1017+N1019+N1035</f>
        <v>77906.540000000008</v>
      </c>
      <c r="O900" s="37"/>
      <c r="P900" s="97"/>
      <c r="Q900" s="97"/>
      <c r="R900" s="96">
        <v>96643.48</v>
      </c>
      <c r="S900" s="96">
        <v>96643.48</v>
      </c>
      <c r="T900" s="162">
        <f t="shared" si="103"/>
        <v>-18736.939999999988</v>
      </c>
      <c r="U900" s="71">
        <f t="shared" si="104"/>
        <v>0</v>
      </c>
      <c r="V900" s="71">
        <f t="shared" si="105"/>
        <v>0</v>
      </c>
    </row>
    <row r="901" spans="1:22" x14ac:dyDescent="0.25">
      <c r="A901" s="60" t="s">
        <v>3860</v>
      </c>
      <c r="B901" s="178" t="s">
        <v>1530</v>
      </c>
      <c r="C901" s="181"/>
      <c r="D901" s="181"/>
      <c r="E901" s="180" t="s">
        <v>20</v>
      </c>
      <c r="F901" s="181"/>
      <c r="G901" s="182"/>
      <c r="H901" s="182"/>
      <c r="I901" s="177"/>
      <c r="J901" s="182"/>
      <c r="K901" s="177"/>
      <c r="L901" s="182"/>
      <c r="M901" s="183">
        <f>M902</f>
        <v>275.67</v>
      </c>
      <c r="N901" s="183">
        <f>N902</f>
        <v>275.67</v>
      </c>
      <c r="O901" s="37"/>
      <c r="P901" s="98"/>
      <c r="Q901" s="99"/>
      <c r="R901" s="100">
        <v>343.14</v>
      </c>
      <c r="S901" s="101">
        <v>343.14</v>
      </c>
      <c r="T901" s="162">
        <f t="shared" si="103"/>
        <v>-67.46999999999997</v>
      </c>
      <c r="U901" s="71">
        <f t="shared" si="104"/>
        <v>0</v>
      </c>
      <c r="V901" s="71">
        <f t="shared" si="105"/>
        <v>0</v>
      </c>
    </row>
    <row r="902" spans="1:22" ht="24" x14ac:dyDescent="0.3">
      <c r="A902" s="60" t="s">
        <v>3861</v>
      </c>
      <c r="B902" s="190" t="s">
        <v>1531</v>
      </c>
      <c r="C902" s="191" t="s">
        <v>107</v>
      </c>
      <c r="D902" s="192">
        <v>20701</v>
      </c>
      <c r="E902" s="198" t="s">
        <v>1032</v>
      </c>
      <c r="F902" s="194" t="s">
        <v>108</v>
      </c>
      <c r="G902" s="195">
        <v>64.260000000000005</v>
      </c>
      <c r="H902" s="196">
        <v>64.260000000000005</v>
      </c>
      <c r="I902" s="197">
        <v>3.73</v>
      </c>
      <c r="J902" s="196">
        <v>3</v>
      </c>
      <c r="K902" s="197">
        <v>1.61</v>
      </c>
      <c r="L902" s="196">
        <v>1.29</v>
      </c>
      <c r="M902" s="196">
        <f>TRUNC(((J902*G902)+(L902*G902)),2)</f>
        <v>275.67</v>
      </c>
      <c r="N902" s="196">
        <f>TRUNC(((J902*H902)+(L902*H902)),2)</f>
        <v>275.67</v>
      </c>
      <c r="O902" s="45"/>
      <c r="P902" s="81">
        <v>3.73</v>
      </c>
      <c r="Q902" s="81">
        <v>1.61</v>
      </c>
      <c r="R902" s="81">
        <v>343.14</v>
      </c>
      <c r="S902" s="81">
        <v>343.14</v>
      </c>
      <c r="T902" s="162">
        <f t="shared" si="103"/>
        <v>-67.46999999999997</v>
      </c>
      <c r="U902" s="71">
        <f t="shared" si="104"/>
        <v>192.78</v>
      </c>
      <c r="V902" s="71">
        <f t="shared" si="105"/>
        <v>82.89</v>
      </c>
    </row>
    <row r="903" spans="1:22" x14ac:dyDescent="0.25">
      <c r="A903" s="60" t="s">
        <v>3862</v>
      </c>
      <c r="B903" s="178" t="s">
        <v>1532</v>
      </c>
      <c r="C903" s="181"/>
      <c r="D903" s="181"/>
      <c r="E903" s="180" t="s">
        <v>22</v>
      </c>
      <c r="F903" s="181"/>
      <c r="G903" s="182"/>
      <c r="H903" s="182"/>
      <c r="I903" s="177"/>
      <c r="J903" s="182"/>
      <c r="K903" s="177"/>
      <c r="L903" s="182"/>
      <c r="M903" s="183">
        <f>M904</f>
        <v>159.03</v>
      </c>
      <c r="N903" s="183">
        <f>N904</f>
        <v>159.03</v>
      </c>
      <c r="O903" s="37"/>
      <c r="P903" s="67"/>
      <c r="Q903" s="67"/>
      <c r="R903" s="68">
        <v>197.24</v>
      </c>
      <c r="S903" s="68">
        <v>197.24</v>
      </c>
      <c r="T903" s="162">
        <f t="shared" si="103"/>
        <v>-38.210000000000008</v>
      </c>
      <c r="U903" s="71">
        <f t="shared" si="104"/>
        <v>0</v>
      </c>
      <c r="V903" s="71">
        <f t="shared" si="105"/>
        <v>0</v>
      </c>
    </row>
    <row r="904" spans="1:22" x14ac:dyDescent="0.25">
      <c r="A904" s="60" t="s">
        <v>3863</v>
      </c>
      <c r="B904" s="190" t="s">
        <v>1533</v>
      </c>
      <c r="C904" s="191" t="s">
        <v>107</v>
      </c>
      <c r="D904" s="192">
        <v>30101</v>
      </c>
      <c r="E904" s="198" t="s">
        <v>155</v>
      </c>
      <c r="F904" s="194" t="s">
        <v>125</v>
      </c>
      <c r="G904" s="195">
        <v>4.49</v>
      </c>
      <c r="H904" s="196">
        <v>4.49</v>
      </c>
      <c r="I904" s="197">
        <v>34.33</v>
      </c>
      <c r="J904" s="196">
        <v>27.68</v>
      </c>
      <c r="K904" s="197">
        <v>9.6</v>
      </c>
      <c r="L904" s="196">
        <v>7.74</v>
      </c>
      <c r="M904" s="196">
        <f>TRUNC(((J904*G904)+(L904*G904)),2)</f>
        <v>159.03</v>
      </c>
      <c r="N904" s="196">
        <f>TRUNC(((J904*H904)+(L904*H904)),2)</f>
        <v>159.03</v>
      </c>
      <c r="O904" s="37"/>
      <c r="P904" s="71">
        <v>34.33</v>
      </c>
      <c r="Q904" s="71">
        <v>9.6</v>
      </c>
      <c r="R904" s="71">
        <v>197.24</v>
      </c>
      <c r="S904" s="71">
        <v>197.24</v>
      </c>
      <c r="T904" s="162">
        <f t="shared" si="103"/>
        <v>-38.210000000000008</v>
      </c>
      <c r="U904" s="71">
        <f t="shared" si="104"/>
        <v>124.28</v>
      </c>
      <c r="V904" s="71">
        <f t="shared" si="105"/>
        <v>34.75</v>
      </c>
    </row>
    <row r="905" spans="1:22" x14ac:dyDescent="0.25">
      <c r="A905" s="60" t="s">
        <v>3864</v>
      </c>
      <c r="B905" s="178" t="s">
        <v>1534</v>
      </c>
      <c r="C905" s="181"/>
      <c r="D905" s="181"/>
      <c r="E905" s="180" t="s">
        <v>24</v>
      </c>
      <c r="F905" s="181"/>
      <c r="G905" s="182"/>
      <c r="H905" s="182"/>
      <c r="I905" s="177"/>
      <c r="J905" s="182"/>
      <c r="K905" s="177"/>
      <c r="L905" s="182"/>
      <c r="M905" s="183">
        <f>M906+M909</f>
        <v>208.45</v>
      </c>
      <c r="N905" s="183">
        <f>N906+N909</f>
        <v>208.45</v>
      </c>
      <c r="O905" s="37"/>
      <c r="P905" s="67"/>
      <c r="Q905" s="67"/>
      <c r="R905" s="68">
        <v>259.95999999999998</v>
      </c>
      <c r="S905" s="68">
        <v>259.95999999999998</v>
      </c>
      <c r="T905" s="162">
        <f t="shared" si="103"/>
        <v>-51.509999999999991</v>
      </c>
      <c r="U905" s="71">
        <f t="shared" si="104"/>
        <v>0</v>
      </c>
      <c r="V905" s="71">
        <f t="shared" si="105"/>
        <v>0</v>
      </c>
    </row>
    <row r="906" spans="1:22" x14ac:dyDescent="0.25">
      <c r="A906" s="60" t="s">
        <v>3865</v>
      </c>
      <c r="B906" s="184" t="s">
        <v>1535</v>
      </c>
      <c r="C906" s="187"/>
      <c r="D906" s="187"/>
      <c r="E906" s="186" t="s">
        <v>1536</v>
      </c>
      <c r="F906" s="187"/>
      <c r="G906" s="188"/>
      <c r="H906" s="188"/>
      <c r="I906" s="177"/>
      <c r="J906" s="188"/>
      <c r="K906" s="177"/>
      <c r="L906" s="188"/>
      <c r="M906" s="189">
        <f>SUM(M907:M908)</f>
        <v>162.56</v>
      </c>
      <c r="N906" s="189">
        <f>SUM(N907:N908)</f>
        <v>162.56</v>
      </c>
      <c r="O906" s="37"/>
      <c r="P906" s="69"/>
      <c r="Q906" s="69"/>
      <c r="R906" s="70">
        <v>203.05</v>
      </c>
      <c r="S906" s="70">
        <v>203.05</v>
      </c>
      <c r="T906" s="162">
        <f t="shared" si="103"/>
        <v>-40.490000000000009</v>
      </c>
      <c r="U906" s="71">
        <f t="shared" si="104"/>
        <v>0</v>
      </c>
      <c r="V906" s="71">
        <f t="shared" si="105"/>
        <v>0</v>
      </c>
    </row>
    <row r="907" spans="1:22" ht="24" x14ac:dyDescent="0.3">
      <c r="A907" s="60" t="s">
        <v>3866</v>
      </c>
      <c r="B907" s="190" t="s">
        <v>1537</v>
      </c>
      <c r="C907" s="191" t="s">
        <v>107</v>
      </c>
      <c r="D907" s="192">
        <v>41140</v>
      </c>
      <c r="E907" s="198" t="s">
        <v>1538</v>
      </c>
      <c r="F907" s="194" t="s">
        <v>108</v>
      </c>
      <c r="G907" s="195">
        <v>64.260000000000005</v>
      </c>
      <c r="H907" s="196">
        <v>64.260000000000005</v>
      </c>
      <c r="I907" s="197">
        <v>0</v>
      </c>
      <c r="J907" s="196">
        <v>0</v>
      </c>
      <c r="K907" s="197">
        <v>2.72</v>
      </c>
      <c r="L907" s="196">
        <v>2.19</v>
      </c>
      <c r="M907" s="196">
        <f>TRUNC(((J907*G907)+(L907*G907)),2)</f>
        <v>140.72</v>
      </c>
      <c r="N907" s="196">
        <f>TRUNC(((J907*H907)+(L907*H907)),2)</f>
        <v>140.72</v>
      </c>
      <c r="O907" s="45"/>
      <c r="P907" s="71">
        <v>0</v>
      </c>
      <c r="Q907" s="71">
        <v>2.72</v>
      </c>
      <c r="R907" s="71">
        <v>174.78</v>
      </c>
      <c r="S907" s="71">
        <v>174.78</v>
      </c>
      <c r="T907" s="162">
        <f t="shared" si="103"/>
        <v>-34.06</v>
      </c>
      <c r="U907" s="71">
        <f t="shared" si="104"/>
        <v>0</v>
      </c>
      <c r="V907" s="71">
        <f t="shared" si="105"/>
        <v>140.72</v>
      </c>
    </row>
    <row r="908" spans="1:22" x14ac:dyDescent="0.25">
      <c r="A908" s="60" t="s">
        <v>3867</v>
      </c>
      <c r="B908" s="190" t="s">
        <v>1539</v>
      </c>
      <c r="C908" s="191" t="s">
        <v>107</v>
      </c>
      <c r="D908" s="192">
        <v>40905</v>
      </c>
      <c r="E908" s="198" t="s">
        <v>1038</v>
      </c>
      <c r="F908" s="194" t="s">
        <v>108</v>
      </c>
      <c r="G908" s="195">
        <v>64.260000000000005</v>
      </c>
      <c r="H908" s="196">
        <v>64.260000000000005</v>
      </c>
      <c r="I908" s="197">
        <v>0.11</v>
      </c>
      <c r="J908" s="196">
        <v>0.08</v>
      </c>
      <c r="K908" s="197">
        <v>0.33</v>
      </c>
      <c r="L908" s="196">
        <v>0.26</v>
      </c>
      <c r="M908" s="196">
        <f>TRUNC(((J908*G908)+(L908*G908)),2)</f>
        <v>21.84</v>
      </c>
      <c r="N908" s="196">
        <f>TRUNC(((J908*H908)+(L908*H908)),2)</f>
        <v>21.84</v>
      </c>
      <c r="O908" s="37"/>
      <c r="P908" s="71">
        <v>0.11</v>
      </c>
      <c r="Q908" s="71">
        <v>0.33</v>
      </c>
      <c r="R908" s="71">
        <v>28.27</v>
      </c>
      <c r="S908" s="71">
        <v>28.27</v>
      </c>
      <c r="T908" s="162">
        <f t="shared" si="103"/>
        <v>-6.43</v>
      </c>
      <c r="U908" s="71">
        <f t="shared" si="104"/>
        <v>5.14</v>
      </c>
      <c r="V908" s="71">
        <f t="shared" si="105"/>
        <v>16.7</v>
      </c>
    </row>
    <row r="909" spans="1:22" x14ac:dyDescent="0.25">
      <c r="A909" s="60" t="s">
        <v>3868</v>
      </c>
      <c r="B909" s="184" t="s">
        <v>1540</v>
      </c>
      <c r="C909" s="187"/>
      <c r="D909" s="187"/>
      <c r="E909" s="186" t="s">
        <v>1541</v>
      </c>
      <c r="F909" s="187"/>
      <c r="G909" s="188"/>
      <c r="H909" s="188"/>
      <c r="I909" s="177"/>
      <c r="J909" s="188"/>
      <c r="K909" s="177"/>
      <c r="L909" s="188"/>
      <c r="M909" s="189">
        <f>SUM(M910:M911)</f>
        <v>45.89</v>
      </c>
      <c r="N909" s="189">
        <f>SUM(N910:N911)</f>
        <v>45.89</v>
      </c>
      <c r="O909" s="37"/>
      <c r="P909" s="69"/>
      <c r="Q909" s="69"/>
      <c r="R909" s="70">
        <v>56.91</v>
      </c>
      <c r="S909" s="70">
        <v>56.91</v>
      </c>
      <c r="T909" s="162">
        <f t="shared" ref="T909:T972" si="110">N909-S909</f>
        <v>-11.019999999999996</v>
      </c>
      <c r="U909" s="71">
        <f t="shared" si="104"/>
        <v>0</v>
      </c>
      <c r="V909" s="71">
        <f t="shared" si="105"/>
        <v>0</v>
      </c>
    </row>
    <row r="910" spans="1:22" x14ac:dyDescent="0.25">
      <c r="A910" s="60" t="s">
        <v>3869</v>
      </c>
      <c r="B910" s="190" t="s">
        <v>1542</v>
      </c>
      <c r="C910" s="191" t="s">
        <v>107</v>
      </c>
      <c r="D910" s="192">
        <v>40101</v>
      </c>
      <c r="E910" s="198" t="s">
        <v>163</v>
      </c>
      <c r="F910" s="194" t="s">
        <v>125</v>
      </c>
      <c r="G910" s="195">
        <v>1</v>
      </c>
      <c r="H910" s="196">
        <v>1</v>
      </c>
      <c r="I910" s="197">
        <v>0</v>
      </c>
      <c r="J910" s="196">
        <v>0</v>
      </c>
      <c r="K910" s="197">
        <v>34.229999999999997</v>
      </c>
      <c r="L910" s="196">
        <v>27.6</v>
      </c>
      <c r="M910" s="196">
        <f>TRUNC(((J910*G910)+(L910*G910)),2)</f>
        <v>27.6</v>
      </c>
      <c r="N910" s="196">
        <f>TRUNC(((J910*H910)+(L910*H910)),2)</f>
        <v>27.6</v>
      </c>
      <c r="O910" s="37"/>
      <c r="P910" s="71">
        <v>0</v>
      </c>
      <c r="Q910" s="71">
        <v>34.229999999999997</v>
      </c>
      <c r="R910" s="71">
        <v>34.229999999999997</v>
      </c>
      <c r="S910" s="71">
        <v>34.229999999999997</v>
      </c>
      <c r="T910" s="162">
        <f t="shared" si="110"/>
        <v>-6.6299999999999955</v>
      </c>
      <c r="U910" s="71">
        <f t="shared" si="104"/>
        <v>0</v>
      </c>
      <c r="V910" s="71">
        <f t="shared" si="105"/>
        <v>27.6</v>
      </c>
    </row>
    <row r="911" spans="1:22" x14ac:dyDescent="0.25">
      <c r="A911" s="60" t="s">
        <v>3870</v>
      </c>
      <c r="B911" s="190" t="s">
        <v>1543</v>
      </c>
      <c r="C911" s="191" t="s">
        <v>107</v>
      </c>
      <c r="D911" s="192">
        <v>40902</v>
      </c>
      <c r="E911" s="198" t="s">
        <v>165</v>
      </c>
      <c r="F911" s="194" t="s">
        <v>125</v>
      </c>
      <c r="G911" s="195">
        <v>1</v>
      </c>
      <c r="H911" s="196">
        <v>1</v>
      </c>
      <c r="I911" s="197">
        <v>0</v>
      </c>
      <c r="J911" s="196">
        <v>0</v>
      </c>
      <c r="K911" s="197">
        <v>22.68</v>
      </c>
      <c r="L911" s="196">
        <v>18.29</v>
      </c>
      <c r="M911" s="196">
        <f>TRUNC(((J911*G911)+(L911*G911)),2)</f>
        <v>18.29</v>
      </c>
      <c r="N911" s="196">
        <f>TRUNC(((J911*H911)+(L911*H911)),2)</f>
        <v>18.29</v>
      </c>
      <c r="O911" s="37"/>
      <c r="P911" s="71">
        <v>0</v>
      </c>
      <c r="Q911" s="71">
        <v>22.68</v>
      </c>
      <c r="R911" s="71">
        <v>22.68</v>
      </c>
      <c r="S911" s="71">
        <v>22.68</v>
      </c>
      <c r="T911" s="162">
        <f t="shared" si="110"/>
        <v>-4.3900000000000006</v>
      </c>
      <c r="U911" s="71">
        <f t="shared" si="104"/>
        <v>0</v>
      </c>
      <c r="V911" s="71">
        <f t="shared" si="105"/>
        <v>18.29</v>
      </c>
    </row>
    <row r="912" spans="1:22" x14ac:dyDescent="0.25">
      <c r="A912" s="60" t="s">
        <v>3871</v>
      </c>
      <c r="B912" s="178" t="s">
        <v>1544</v>
      </c>
      <c r="C912" s="181"/>
      <c r="D912" s="181"/>
      <c r="E912" s="180" t="s">
        <v>26</v>
      </c>
      <c r="F912" s="181"/>
      <c r="G912" s="182"/>
      <c r="H912" s="182"/>
      <c r="I912" s="177"/>
      <c r="J912" s="182"/>
      <c r="K912" s="177"/>
      <c r="L912" s="182"/>
      <c r="M912" s="183">
        <f>M913+M917+M925</f>
        <v>7464.8200000000006</v>
      </c>
      <c r="N912" s="183">
        <f>N913+N917+N925</f>
        <v>7464.8200000000006</v>
      </c>
      <c r="O912" s="37"/>
      <c r="P912" s="67"/>
      <c r="Q912" s="67"/>
      <c r="R912" s="68">
        <v>9259.48</v>
      </c>
      <c r="S912" s="68">
        <v>9259.48</v>
      </c>
      <c r="T912" s="162">
        <f t="shared" si="110"/>
        <v>-1794.6599999999989</v>
      </c>
      <c r="U912" s="71">
        <f t="shared" ref="U912:U975" si="111">TRUNC(J912*H912,2)</f>
        <v>0</v>
      </c>
      <c r="V912" s="71">
        <f t="shared" ref="V912:V975" si="112">TRUNC(L912*H912,2)</f>
        <v>0</v>
      </c>
    </row>
    <row r="913" spans="1:22" x14ac:dyDescent="0.25">
      <c r="A913" s="60" t="s">
        <v>3872</v>
      </c>
      <c r="B913" s="184" t="s">
        <v>1545</v>
      </c>
      <c r="C913" s="187"/>
      <c r="D913" s="187"/>
      <c r="E913" s="186" t="s">
        <v>194</v>
      </c>
      <c r="F913" s="187"/>
      <c r="G913" s="188"/>
      <c r="H913" s="188"/>
      <c r="I913" s="177"/>
      <c r="J913" s="188"/>
      <c r="K913" s="177"/>
      <c r="L913" s="188"/>
      <c r="M913" s="189">
        <f>SUM(M914:M916)</f>
        <v>5010.05</v>
      </c>
      <c r="N913" s="189">
        <f>SUM(N914:N916)</f>
        <v>5010.05</v>
      </c>
      <c r="O913" s="37"/>
      <c r="P913" s="69"/>
      <c r="Q913" s="69"/>
      <c r="R913" s="70">
        <v>6214.51</v>
      </c>
      <c r="S913" s="70">
        <v>6214.51</v>
      </c>
      <c r="T913" s="162">
        <f t="shared" si="110"/>
        <v>-1204.46</v>
      </c>
      <c r="U913" s="71">
        <f t="shared" si="111"/>
        <v>0</v>
      </c>
      <c r="V913" s="71">
        <f t="shared" si="112"/>
        <v>0</v>
      </c>
    </row>
    <row r="914" spans="1:22" x14ac:dyDescent="0.25">
      <c r="A914" s="60" t="s">
        <v>3873</v>
      </c>
      <c r="B914" s="190" t="s">
        <v>1546</v>
      </c>
      <c r="C914" s="191" t="s">
        <v>107</v>
      </c>
      <c r="D914" s="192">
        <v>50302</v>
      </c>
      <c r="E914" s="198" t="s">
        <v>198</v>
      </c>
      <c r="F914" s="194" t="s">
        <v>143</v>
      </c>
      <c r="G914" s="195">
        <v>50</v>
      </c>
      <c r="H914" s="196">
        <v>50</v>
      </c>
      <c r="I914" s="197">
        <v>31.84</v>
      </c>
      <c r="J914" s="196">
        <v>25.67</v>
      </c>
      <c r="K914" s="197">
        <v>37.479999999999997</v>
      </c>
      <c r="L914" s="196">
        <v>30.22</v>
      </c>
      <c r="M914" s="196">
        <f>TRUNC(((J914*G914)+(L914*G914)),2)</f>
        <v>2794.5</v>
      </c>
      <c r="N914" s="196">
        <f>TRUNC(((J914*H914)+(L914*H914)),2)</f>
        <v>2794.5</v>
      </c>
      <c r="O914" s="37"/>
      <c r="P914" s="71">
        <v>31.84</v>
      </c>
      <c r="Q914" s="71">
        <v>37.479999999999997</v>
      </c>
      <c r="R914" s="71">
        <v>3466</v>
      </c>
      <c r="S914" s="71">
        <v>3466</v>
      </c>
      <c r="T914" s="162">
        <f t="shared" si="110"/>
        <v>-671.5</v>
      </c>
      <c r="U914" s="71">
        <f t="shared" si="111"/>
        <v>1283.5</v>
      </c>
      <c r="V914" s="71">
        <f t="shared" si="112"/>
        <v>1511</v>
      </c>
    </row>
    <row r="915" spans="1:22" x14ac:dyDescent="0.25">
      <c r="A915" s="60" t="s">
        <v>3874</v>
      </c>
      <c r="B915" s="190" t="s">
        <v>1547</v>
      </c>
      <c r="C915" s="191" t="s">
        <v>107</v>
      </c>
      <c r="D915" s="192">
        <v>52005</v>
      </c>
      <c r="E915" s="198" t="s">
        <v>200</v>
      </c>
      <c r="F915" s="194" t="s">
        <v>201</v>
      </c>
      <c r="G915" s="195">
        <v>162</v>
      </c>
      <c r="H915" s="196">
        <v>162</v>
      </c>
      <c r="I915" s="197">
        <v>8.99</v>
      </c>
      <c r="J915" s="196">
        <v>7.25</v>
      </c>
      <c r="K915" s="197">
        <v>2.98</v>
      </c>
      <c r="L915" s="196">
        <v>2.4</v>
      </c>
      <c r="M915" s="196">
        <f>TRUNC(((J915*G915)+(L915*G915)),2)</f>
        <v>1563.3</v>
      </c>
      <c r="N915" s="196">
        <f>TRUNC(((J915*H915)+(L915*H915)),2)</f>
        <v>1563.3</v>
      </c>
      <c r="O915" s="37"/>
      <c r="P915" s="71">
        <v>8.99</v>
      </c>
      <c r="Q915" s="71">
        <v>2.98</v>
      </c>
      <c r="R915" s="71">
        <v>1939.14</v>
      </c>
      <c r="S915" s="71">
        <v>1939.14</v>
      </c>
      <c r="T915" s="162">
        <f t="shared" si="110"/>
        <v>-375.84000000000015</v>
      </c>
      <c r="U915" s="71">
        <f t="shared" si="111"/>
        <v>1174.5</v>
      </c>
      <c r="V915" s="71">
        <f t="shared" si="112"/>
        <v>388.8</v>
      </c>
    </row>
    <row r="916" spans="1:22" x14ac:dyDescent="0.25">
      <c r="A916" s="60" t="s">
        <v>3875</v>
      </c>
      <c r="B916" s="190" t="s">
        <v>1548</v>
      </c>
      <c r="C916" s="191" t="s">
        <v>107</v>
      </c>
      <c r="D916" s="192">
        <v>52014</v>
      </c>
      <c r="E916" s="198" t="s">
        <v>203</v>
      </c>
      <c r="F916" s="194" t="s">
        <v>201</v>
      </c>
      <c r="G916" s="195">
        <v>52.9</v>
      </c>
      <c r="H916" s="196">
        <v>52.9</v>
      </c>
      <c r="I916" s="197">
        <v>12.69</v>
      </c>
      <c r="J916" s="196">
        <v>10.23</v>
      </c>
      <c r="K916" s="197">
        <v>2.61</v>
      </c>
      <c r="L916" s="196">
        <v>2.1</v>
      </c>
      <c r="M916" s="196">
        <f>TRUNC(((J916*G916)+(L916*G916)),2)</f>
        <v>652.25</v>
      </c>
      <c r="N916" s="196">
        <f>TRUNC(((J916*H916)+(L916*H916)),2)</f>
        <v>652.25</v>
      </c>
      <c r="O916" s="37"/>
      <c r="P916" s="71">
        <v>12.69</v>
      </c>
      <c r="Q916" s="71">
        <v>2.61</v>
      </c>
      <c r="R916" s="71">
        <v>809.37</v>
      </c>
      <c r="S916" s="71">
        <v>809.37</v>
      </c>
      <c r="T916" s="162">
        <f t="shared" si="110"/>
        <v>-157.12</v>
      </c>
      <c r="U916" s="71">
        <f t="shared" si="111"/>
        <v>541.16</v>
      </c>
      <c r="V916" s="71">
        <f t="shared" si="112"/>
        <v>111.09</v>
      </c>
    </row>
    <row r="917" spans="1:22" x14ac:dyDescent="0.25">
      <c r="A917" s="60" t="s">
        <v>3876</v>
      </c>
      <c r="B917" s="184" t="s">
        <v>1549</v>
      </c>
      <c r="C917" s="187"/>
      <c r="D917" s="187"/>
      <c r="E917" s="186" t="s">
        <v>210</v>
      </c>
      <c r="F917" s="187"/>
      <c r="G917" s="188"/>
      <c r="H917" s="188"/>
      <c r="I917" s="177"/>
      <c r="J917" s="188"/>
      <c r="K917" s="177"/>
      <c r="L917" s="188"/>
      <c r="M917" s="189">
        <f>SUM(M918:M924)</f>
        <v>2382.23</v>
      </c>
      <c r="N917" s="189">
        <f>SUM(N918:N924)</f>
        <v>2382.23</v>
      </c>
      <c r="O917" s="37"/>
      <c r="P917" s="69"/>
      <c r="Q917" s="69"/>
      <c r="R917" s="70">
        <v>2954.97</v>
      </c>
      <c r="S917" s="70">
        <v>2954.97</v>
      </c>
      <c r="T917" s="162">
        <f t="shared" si="110"/>
        <v>-572.73999999999978</v>
      </c>
      <c r="U917" s="71">
        <f t="shared" si="111"/>
        <v>0</v>
      </c>
      <c r="V917" s="71">
        <f t="shared" si="112"/>
        <v>0</v>
      </c>
    </row>
    <row r="918" spans="1:22" x14ac:dyDescent="0.25">
      <c r="A918" s="60" t="s">
        <v>3877</v>
      </c>
      <c r="B918" s="190" t="s">
        <v>1550</v>
      </c>
      <c r="C918" s="191" t="s">
        <v>107</v>
      </c>
      <c r="D918" s="192">
        <v>50901</v>
      </c>
      <c r="E918" s="198" t="s">
        <v>213</v>
      </c>
      <c r="F918" s="194" t="s">
        <v>125</v>
      </c>
      <c r="G918" s="195">
        <v>2.98</v>
      </c>
      <c r="H918" s="196">
        <v>2.98</v>
      </c>
      <c r="I918" s="197">
        <v>0</v>
      </c>
      <c r="J918" s="196">
        <v>0</v>
      </c>
      <c r="K918" s="197">
        <v>43.34</v>
      </c>
      <c r="L918" s="196">
        <v>34.950000000000003</v>
      </c>
      <c r="M918" s="196">
        <f t="shared" ref="M918:M924" si="113">TRUNC(((J918*G918)+(L918*G918)),2)</f>
        <v>104.15</v>
      </c>
      <c r="N918" s="196">
        <f t="shared" ref="N918:N924" si="114">TRUNC(((J918*H918)+(L918*H918)),2)</f>
        <v>104.15</v>
      </c>
      <c r="O918" s="37"/>
      <c r="P918" s="71">
        <v>0</v>
      </c>
      <c r="Q918" s="71">
        <v>43.34</v>
      </c>
      <c r="R918" s="71">
        <v>129.15</v>
      </c>
      <c r="S918" s="71">
        <v>129.15</v>
      </c>
      <c r="T918" s="162">
        <f t="shared" si="110"/>
        <v>-25</v>
      </c>
      <c r="U918" s="71">
        <f t="shared" si="111"/>
        <v>0</v>
      </c>
      <c r="V918" s="71">
        <f t="shared" si="112"/>
        <v>104.15</v>
      </c>
    </row>
    <row r="919" spans="1:22" x14ac:dyDescent="0.25">
      <c r="A919" s="60" t="s">
        <v>3878</v>
      </c>
      <c r="B919" s="190" t="s">
        <v>1551</v>
      </c>
      <c r="C919" s="191" t="s">
        <v>107</v>
      </c>
      <c r="D919" s="192">
        <v>50902</v>
      </c>
      <c r="E919" s="198" t="s">
        <v>215</v>
      </c>
      <c r="F919" s="194" t="s">
        <v>108</v>
      </c>
      <c r="G919" s="195">
        <v>5.04</v>
      </c>
      <c r="H919" s="196">
        <v>5.04</v>
      </c>
      <c r="I919" s="197">
        <v>0</v>
      </c>
      <c r="J919" s="196">
        <v>0</v>
      </c>
      <c r="K919" s="197">
        <v>5.34</v>
      </c>
      <c r="L919" s="196">
        <v>4.3</v>
      </c>
      <c r="M919" s="196">
        <f t="shared" si="113"/>
        <v>21.67</v>
      </c>
      <c r="N919" s="196">
        <f t="shared" si="114"/>
        <v>21.67</v>
      </c>
      <c r="O919" s="37"/>
      <c r="P919" s="71">
        <v>0</v>
      </c>
      <c r="Q919" s="71">
        <v>5.34</v>
      </c>
      <c r="R919" s="71">
        <v>26.91</v>
      </c>
      <c r="S919" s="71">
        <v>26.91</v>
      </c>
      <c r="T919" s="162">
        <f t="shared" si="110"/>
        <v>-5.2399999999999984</v>
      </c>
      <c r="U919" s="71">
        <f t="shared" si="111"/>
        <v>0</v>
      </c>
      <c r="V919" s="71">
        <f t="shared" si="112"/>
        <v>21.67</v>
      </c>
    </row>
    <row r="920" spans="1:22" x14ac:dyDescent="0.25">
      <c r="A920" s="60" t="s">
        <v>3879</v>
      </c>
      <c r="B920" s="190" t="s">
        <v>1552</v>
      </c>
      <c r="C920" s="191" t="s">
        <v>107</v>
      </c>
      <c r="D920" s="192">
        <v>60470</v>
      </c>
      <c r="E920" s="198" t="s">
        <v>217</v>
      </c>
      <c r="F920" s="194" t="s">
        <v>125</v>
      </c>
      <c r="G920" s="195">
        <v>0.25</v>
      </c>
      <c r="H920" s="196">
        <v>0.25</v>
      </c>
      <c r="I920" s="197">
        <v>181.54</v>
      </c>
      <c r="J920" s="196">
        <v>146.41</v>
      </c>
      <c r="K920" s="197">
        <v>26.68</v>
      </c>
      <c r="L920" s="196">
        <v>21.51</v>
      </c>
      <c r="M920" s="196">
        <f t="shared" si="113"/>
        <v>41.98</v>
      </c>
      <c r="N920" s="196">
        <f t="shared" si="114"/>
        <v>41.98</v>
      </c>
      <c r="O920" s="37"/>
      <c r="P920" s="71">
        <v>181.54</v>
      </c>
      <c r="Q920" s="71">
        <v>26.68</v>
      </c>
      <c r="R920" s="71">
        <v>52.47</v>
      </c>
      <c r="S920" s="71">
        <v>52.47</v>
      </c>
      <c r="T920" s="162">
        <f t="shared" si="110"/>
        <v>-10.490000000000002</v>
      </c>
      <c r="U920" s="71">
        <f t="shared" si="111"/>
        <v>36.6</v>
      </c>
      <c r="V920" s="71">
        <f t="shared" si="112"/>
        <v>5.37</v>
      </c>
    </row>
    <row r="921" spans="1:22" x14ac:dyDescent="0.25">
      <c r="A921" s="60" t="s">
        <v>3880</v>
      </c>
      <c r="B921" s="190" t="s">
        <v>1553</v>
      </c>
      <c r="C921" s="191" t="s">
        <v>107</v>
      </c>
      <c r="D921" s="192">
        <v>51036</v>
      </c>
      <c r="E921" s="198" t="s">
        <v>219</v>
      </c>
      <c r="F921" s="194" t="s">
        <v>125</v>
      </c>
      <c r="G921" s="195">
        <v>2.98</v>
      </c>
      <c r="H921" s="196">
        <v>2.98</v>
      </c>
      <c r="I921" s="197">
        <v>588.54</v>
      </c>
      <c r="J921" s="196">
        <v>474.65</v>
      </c>
      <c r="K921" s="197">
        <v>0</v>
      </c>
      <c r="L921" s="196">
        <v>0</v>
      </c>
      <c r="M921" s="196">
        <f t="shared" si="113"/>
        <v>1414.45</v>
      </c>
      <c r="N921" s="196">
        <f t="shared" si="114"/>
        <v>1414.45</v>
      </c>
      <c r="O921" s="37"/>
      <c r="P921" s="71">
        <v>588.54</v>
      </c>
      <c r="Q921" s="71">
        <v>0</v>
      </c>
      <c r="R921" s="71">
        <v>1753.84</v>
      </c>
      <c r="S921" s="71">
        <v>1753.84</v>
      </c>
      <c r="T921" s="162">
        <f t="shared" si="110"/>
        <v>-339.38999999999987</v>
      </c>
      <c r="U921" s="71">
        <f t="shared" si="111"/>
        <v>1414.45</v>
      </c>
      <c r="V921" s="71">
        <f t="shared" si="112"/>
        <v>0</v>
      </c>
    </row>
    <row r="922" spans="1:22" ht="24" x14ac:dyDescent="0.3">
      <c r="A922" s="60" t="s">
        <v>3881</v>
      </c>
      <c r="B922" s="190" t="s">
        <v>1554</v>
      </c>
      <c r="C922" s="191" t="s">
        <v>107</v>
      </c>
      <c r="D922" s="192">
        <v>51060</v>
      </c>
      <c r="E922" s="193" t="s">
        <v>2906</v>
      </c>
      <c r="F922" s="194" t="s">
        <v>125</v>
      </c>
      <c r="G922" s="195">
        <v>2.98</v>
      </c>
      <c r="H922" s="196">
        <v>2.98</v>
      </c>
      <c r="I922" s="197">
        <v>0.12</v>
      </c>
      <c r="J922" s="196">
        <v>0.09</v>
      </c>
      <c r="K922" s="197">
        <v>40.18</v>
      </c>
      <c r="L922" s="196">
        <v>32.4</v>
      </c>
      <c r="M922" s="196">
        <f t="shared" si="113"/>
        <v>96.82</v>
      </c>
      <c r="N922" s="196">
        <f t="shared" si="114"/>
        <v>96.82</v>
      </c>
      <c r="O922" s="45"/>
      <c r="P922" s="71">
        <v>0.12</v>
      </c>
      <c r="Q922" s="71">
        <v>40.18</v>
      </c>
      <c r="R922" s="71">
        <v>120.09</v>
      </c>
      <c r="S922" s="71">
        <v>120.09</v>
      </c>
      <c r="T922" s="162">
        <f t="shared" si="110"/>
        <v>-23.27000000000001</v>
      </c>
      <c r="U922" s="71">
        <f t="shared" si="111"/>
        <v>0.26</v>
      </c>
      <c r="V922" s="71">
        <f t="shared" si="112"/>
        <v>96.55</v>
      </c>
    </row>
    <row r="923" spans="1:22" x14ac:dyDescent="0.25">
      <c r="A923" s="60" t="s">
        <v>3882</v>
      </c>
      <c r="B923" s="190" t="s">
        <v>1555</v>
      </c>
      <c r="C923" s="191" t="s">
        <v>107</v>
      </c>
      <c r="D923" s="192">
        <v>52004</v>
      </c>
      <c r="E923" s="198" t="s">
        <v>231</v>
      </c>
      <c r="F923" s="194" t="s">
        <v>201</v>
      </c>
      <c r="G923" s="195">
        <v>24.4</v>
      </c>
      <c r="H923" s="196">
        <v>24.4</v>
      </c>
      <c r="I923" s="197">
        <v>9.39</v>
      </c>
      <c r="J923" s="196">
        <v>7.57</v>
      </c>
      <c r="K923" s="197">
        <v>2.98</v>
      </c>
      <c r="L923" s="196">
        <v>2.4</v>
      </c>
      <c r="M923" s="196">
        <f t="shared" si="113"/>
        <v>243.26</v>
      </c>
      <c r="N923" s="196">
        <f t="shared" si="114"/>
        <v>243.26</v>
      </c>
      <c r="O923" s="37"/>
      <c r="P923" s="71">
        <v>9.39</v>
      </c>
      <c r="Q923" s="71">
        <v>2.98</v>
      </c>
      <c r="R923" s="71">
        <v>301.82</v>
      </c>
      <c r="S923" s="71">
        <v>301.82</v>
      </c>
      <c r="T923" s="162">
        <f t="shared" si="110"/>
        <v>-58.56</v>
      </c>
      <c r="U923" s="71">
        <f t="shared" si="111"/>
        <v>184.7</v>
      </c>
      <c r="V923" s="71">
        <f t="shared" si="112"/>
        <v>58.56</v>
      </c>
    </row>
    <row r="924" spans="1:22" x14ac:dyDescent="0.25">
      <c r="A924" s="60" t="s">
        <v>3883</v>
      </c>
      <c r="B924" s="190" t="s">
        <v>1556</v>
      </c>
      <c r="C924" s="191" t="s">
        <v>107</v>
      </c>
      <c r="D924" s="192">
        <v>52014</v>
      </c>
      <c r="E924" s="198" t="s">
        <v>203</v>
      </c>
      <c r="F924" s="194" t="s">
        <v>201</v>
      </c>
      <c r="G924" s="195">
        <v>37.299999999999997</v>
      </c>
      <c r="H924" s="196">
        <v>37.299999999999997</v>
      </c>
      <c r="I924" s="197">
        <v>12.69</v>
      </c>
      <c r="J924" s="196">
        <v>10.23</v>
      </c>
      <c r="K924" s="197">
        <v>2.61</v>
      </c>
      <c r="L924" s="196">
        <v>2.1</v>
      </c>
      <c r="M924" s="196">
        <f t="shared" si="113"/>
        <v>459.9</v>
      </c>
      <c r="N924" s="196">
        <f t="shared" si="114"/>
        <v>459.9</v>
      </c>
      <c r="O924" s="37"/>
      <c r="P924" s="71">
        <v>12.69</v>
      </c>
      <c r="Q924" s="71">
        <v>2.61</v>
      </c>
      <c r="R924" s="71">
        <v>570.69000000000005</v>
      </c>
      <c r="S924" s="71">
        <v>570.69000000000005</v>
      </c>
      <c r="T924" s="162">
        <f t="shared" si="110"/>
        <v>-110.79000000000008</v>
      </c>
      <c r="U924" s="71">
        <f t="shared" si="111"/>
        <v>381.57</v>
      </c>
      <c r="V924" s="71">
        <f t="shared" si="112"/>
        <v>78.33</v>
      </c>
    </row>
    <row r="925" spans="1:22" x14ac:dyDescent="0.25">
      <c r="A925" s="60" t="s">
        <v>3884</v>
      </c>
      <c r="B925" s="184" t="s">
        <v>1557</v>
      </c>
      <c r="C925" s="187"/>
      <c r="D925" s="187"/>
      <c r="E925" s="186" t="s">
        <v>233</v>
      </c>
      <c r="F925" s="187"/>
      <c r="G925" s="188"/>
      <c r="H925" s="188"/>
      <c r="I925" s="177"/>
      <c r="J925" s="188"/>
      <c r="K925" s="177"/>
      <c r="L925" s="188"/>
      <c r="M925" s="189">
        <f>M926</f>
        <v>72.540000000000006</v>
      </c>
      <c r="N925" s="189">
        <f>N926</f>
        <v>72.540000000000006</v>
      </c>
      <c r="O925" s="37"/>
      <c r="P925" s="69"/>
      <c r="Q925" s="69"/>
      <c r="R925" s="70">
        <v>90</v>
      </c>
      <c r="S925" s="70">
        <v>90</v>
      </c>
      <c r="T925" s="162">
        <f t="shared" si="110"/>
        <v>-17.459999999999994</v>
      </c>
      <c r="U925" s="71">
        <f t="shared" si="111"/>
        <v>0</v>
      </c>
      <c r="V925" s="71">
        <f t="shared" si="112"/>
        <v>0</v>
      </c>
    </row>
    <row r="926" spans="1:22" x14ac:dyDescent="0.25">
      <c r="A926" s="60" t="s">
        <v>3885</v>
      </c>
      <c r="B926" s="190" t="s">
        <v>1558</v>
      </c>
      <c r="C926" s="191" t="s">
        <v>107</v>
      </c>
      <c r="D926" s="192">
        <v>50251</v>
      </c>
      <c r="E926" s="198" t="s">
        <v>235</v>
      </c>
      <c r="F926" s="194" t="s">
        <v>102</v>
      </c>
      <c r="G926" s="195">
        <v>6</v>
      </c>
      <c r="H926" s="196">
        <v>6</v>
      </c>
      <c r="I926" s="197">
        <v>15</v>
      </c>
      <c r="J926" s="196">
        <v>12.09</v>
      </c>
      <c r="K926" s="197">
        <v>0</v>
      </c>
      <c r="L926" s="196">
        <v>0</v>
      </c>
      <c r="M926" s="196">
        <f>TRUNC(((J926*G926)+(L926*G926)),2)</f>
        <v>72.540000000000006</v>
      </c>
      <c r="N926" s="196">
        <f>TRUNC(((J926*H926)+(L926*H926)),2)</f>
        <v>72.540000000000006</v>
      </c>
      <c r="O926" s="37"/>
      <c r="P926" s="71">
        <v>15</v>
      </c>
      <c r="Q926" s="71">
        <v>0</v>
      </c>
      <c r="R926" s="71">
        <v>90</v>
      </c>
      <c r="S926" s="71">
        <v>90</v>
      </c>
      <c r="T926" s="162">
        <f t="shared" si="110"/>
        <v>-17.459999999999994</v>
      </c>
      <c r="U926" s="71">
        <f t="shared" si="111"/>
        <v>72.540000000000006</v>
      </c>
      <c r="V926" s="71">
        <f t="shared" si="112"/>
        <v>0</v>
      </c>
    </row>
    <row r="927" spans="1:22" x14ac:dyDescent="0.25">
      <c r="A927" s="60" t="s">
        <v>3886</v>
      </c>
      <c r="B927" s="178" t="s">
        <v>1559</v>
      </c>
      <c r="C927" s="181"/>
      <c r="D927" s="181"/>
      <c r="E927" s="180" t="s">
        <v>28</v>
      </c>
      <c r="F927" s="181"/>
      <c r="G927" s="182"/>
      <c r="H927" s="182"/>
      <c r="I927" s="177"/>
      <c r="J927" s="182"/>
      <c r="K927" s="177"/>
      <c r="L927" s="182"/>
      <c r="M927" s="183">
        <f>M928+M938+M944+M953+M955+M957</f>
        <v>18095.820000000003</v>
      </c>
      <c r="N927" s="183">
        <f>N928+N938+N944+N953+N955+N957</f>
        <v>18095.820000000003</v>
      </c>
      <c r="O927" s="37"/>
      <c r="P927" s="67"/>
      <c r="Q927" s="67"/>
      <c r="R927" s="68">
        <v>22443.53</v>
      </c>
      <c r="S927" s="68">
        <v>22443.53</v>
      </c>
      <c r="T927" s="162">
        <f t="shared" si="110"/>
        <v>-4347.7099999999955</v>
      </c>
      <c r="U927" s="71">
        <f t="shared" si="111"/>
        <v>0</v>
      </c>
      <c r="V927" s="71">
        <f t="shared" si="112"/>
        <v>0</v>
      </c>
    </row>
    <row r="928" spans="1:22" x14ac:dyDescent="0.25">
      <c r="A928" s="60" t="s">
        <v>3887</v>
      </c>
      <c r="B928" s="184" t="s">
        <v>1560</v>
      </c>
      <c r="C928" s="187"/>
      <c r="D928" s="187"/>
      <c r="E928" s="186" t="s">
        <v>238</v>
      </c>
      <c r="F928" s="187"/>
      <c r="G928" s="188"/>
      <c r="H928" s="188"/>
      <c r="I928" s="177"/>
      <c r="J928" s="188"/>
      <c r="K928" s="177"/>
      <c r="L928" s="188"/>
      <c r="M928" s="189">
        <f>SUM(M929:M937)</f>
        <v>2029.4399999999998</v>
      </c>
      <c r="N928" s="189">
        <f>SUM(N929:N937)</f>
        <v>2029.4399999999998</v>
      </c>
      <c r="O928" s="37"/>
      <c r="P928" s="69"/>
      <c r="Q928" s="69"/>
      <c r="R928" s="70">
        <v>2517.96</v>
      </c>
      <c r="S928" s="70">
        <v>2517.96</v>
      </c>
      <c r="T928" s="162">
        <f t="shared" si="110"/>
        <v>-488.52000000000021</v>
      </c>
      <c r="U928" s="71">
        <f t="shared" si="111"/>
        <v>0</v>
      </c>
      <c r="V928" s="71">
        <f t="shared" si="112"/>
        <v>0</v>
      </c>
    </row>
    <row r="929" spans="1:22" x14ac:dyDescent="0.25">
      <c r="A929" s="60" t="s">
        <v>3888</v>
      </c>
      <c r="B929" s="190" t="s">
        <v>1561</v>
      </c>
      <c r="C929" s="191" t="s">
        <v>107</v>
      </c>
      <c r="D929" s="192">
        <v>40101</v>
      </c>
      <c r="E929" s="198" t="s">
        <v>163</v>
      </c>
      <c r="F929" s="194" t="s">
        <v>125</v>
      </c>
      <c r="G929" s="195">
        <v>2.96</v>
      </c>
      <c r="H929" s="196">
        <v>2.96</v>
      </c>
      <c r="I929" s="197">
        <v>0</v>
      </c>
      <c r="J929" s="196">
        <v>0</v>
      </c>
      <c r="K929" s="197">
        <v>34.229999999999997</v>
      </c>
      <c r="L929" s="196">
        <v>27.6</v>
      </c>
      <c r="M929" s="196">
        <f t="shared" ref="M929:M937" si="115">TRUNC(((J929*G929)+(L929*G929)),2)</f>
        <v>81.69</v>
      </c>
      <c r="N929" s="196">
        <f t="shared" ref="N929:N937" si="116">TRUNC(((J929*H929)+(L929*H929)),2)</f>
        <v>81.69</v>
      </c>
      <c r="O929" s="37"/>
      <c r="P929" s="71">
        <v>0</v>
      </c>
      <c r="Q929" s="71">
        <v>34.229999999999997</v>
      </c>
      <c r="R929" s="71">
        <v>101.32</v>
      </c>
      <c r="S929" s="71">
        <v>101.32</v>
      </c>
      <c r="T929" s="162">
        <f t="shared" si="110"/>
        <v>-19.629999999999995</v>
      </c>
      <c r="U929" s="71">
        <f t="shared" si="111"/>
        <v>0</v>
      </c>
      <c r="V929" s="71">
        <f t="shared" si="112"/>
        <v>81.69</v>
      </c>
    </row>
    <row r="930" spans="1:22" x14ac:dyDescent="0.25">
      <c r="A930" s="60" t="s">
        <v>3889</v>
      </c>
      <c r="B930" s="190" t="s">
        <v>1562</v>
      </c>
      <c r="C930" s="191" t="s">
        <v>107</v>
      </c>
      <c r="D930" s="192">
        <v>50902</v>
      </c>
      <c r="E930" s="198" t="s">
        <v>215</v>
      </c>
      <c r="F930" s="194" t="s">
        <v>108</v>
      </c>
      <c r="G930" s="195">
        <v>4.0599999999999996</v>
      </c>
      <c r="H930" s="196">
        <v>4.0599999999999996</v>
      </c>
      <c r="I930" s="197">
        <v>0</v>
      </c>
      <c r="J930" s="196">
        <v>0</v>
      </c>
      <c r="K930" s="197">
        <v>5.34</v>
      </c>
      <c r="L930" s="196">
        <v>4.3</v>
      </c>
      <c r="M930" s="196">
        <f t="shared" si="115"/>
        <v>17.45</v>
      </c>
      <c r="N930" s="196">
        <f t="shared" si="116"/>
        <v>17.45</v>
      </c>
      <c r="O930" s="37"/>
      <c r="P930" s="71">
        <v>0</v>
      </c>
      <c r="Q930" s="71">
        <v>5.34</v>
      </c>
      <c r="R930" s="71">
        <v>21.68</v>
      </c>
      <c r="S930" s="71">
        <v>21.68</v>
      </c>
      <c r="T930" s="162">
        <f t="shared" si="110"/>
        <v>-4.2300000000000004</v>
      </c>
      <c r="U930" s="71">
        <f t="shared" si="111"/>
        <v>0</v>
      </c>
      <c r="V930" s="71">
        <f t="shared" si="112"/>
        <v>17.45</v>
      </c>
    </row>
    <row r="931" spans="1:22" x14ac:dyDescent="0.25">
      <c r="A931" s="60" t="s">
        <v>3890</v>
      </c>
      <c r="B931" s="190" t="s">
        <v>1563</v>
      </c>
      <c r="C931" s="191" t="s">
        <v>107</v>
      </c>
      <c r="D931" s="192">
        <v>60470</v>
      </c>
      <c r="E931" s="198" t="s">
        <v>217</v>
      </c>
      <c r="F931" s="194" t="s">
        <v>125</v>
      </c>
      <c r="G931" s="195">
        <v>0.2</v>
      </c>
      <c r="H931" s="196">
        <v>0.2</v>
      </c>
      <c r="I931" s="197">
        <v>181.54</v>
      </c>
      <c r="J931" s="196">
        <v>146.41</v>
      </c>
      <c r="K931" s="197">
        <v>26.68</v>
      </c>
      <c r="L931" s="196">
        <v>21.51</v>
      </c>
      <c r="M931" s="196">
        <f t="shared" si="115"/>
        <v>33.58</v>
      </c>
      <c r="N931" s="196">
        <f t="shared" si="116"/>
        <v>33.58</v>
      </c>
      <c r="O931" s="37"/>
      <c r="P931" s="71">
        <v>181.54</v>
      </c>
      <c r="Q931" s="71">
        <v>26.68</v>
      </c>
      <c r="R931" s="71">
        <v>42.26</v>
      </c>
      <c r="S931" s="71">
        <v>42.26</v>
      </c>
      <c r="T931" s="162">
        <f t="shared" si="110"/>
        <v>-8.68</v>
      </c>
      <c r="U931" s="71">
        <f t="shared" si="111"/>
        <v>29.28</v>
      </c>
      <c r="V931" s="71">
        <f t="shared" si="112"/>
        <v>4.3</v>
      </c>
    </row>
    <row r="932" spans="1:22" x14ac:dyDescent="0.25">
      <c r="A932" s="60" t="s">
        <v>3891</v>
      </c>
      <c r="B932" s="190" t="s">
        <v>1564</v>
      </c>
      <c r="C932" s="191" t="s">
        <v>107</v>
      </c>
      <c r="D932" s="192">
        <v>60191</v>
      </c>
      <c r="E932" s="198" t="s">
        <v>244</v>
      </c>
      <c r="F932" s="194" t="s">
        <v>108</v>
      </c>
      <c r="G932" s="195">
        <v>17.420000000000002</v>
      </c>
      <c r="H932" s="196">
        <v>17.420000000000002</v>
      </c>
      <c r="I932" s="197">
        <v>24.8</v>
      </c>
      <c r="J932" s="196">
        <v>20</v>
      </c>
      <c r="K932" s="197">
        <v>11.37</v>
      </c>
      <c r="L932" s="196">
        <v>9.16</v>
      </c>
      <c r="M932" s="196">
        <f t="shared" si="115"/>
        <v>507.96</v>
      </c>
      <c r="N932" s="196">
        <f t="shared" si="116"/>
        <v>507.96</v>
      </c>
      <c r="O932" s="37"/>
      <c r="P932" s="71">
        <v>24.8</v>
      </c>
      <c r="Q932" s="71">
        <v>11.37</v>
      </c>
      <c r="R932" s="71">
        <v>630.08000000000004</v>
      </c>
      <c r="S932" s="71">
        <v>630.08000000000004</v>
      </c>
      <c r="T932" s="162">
        <f t="shared" si="110"/>
        <v>-122.12000000000006</v>
      </c>
      <c r="U932" s="71">
        <f t="shared" si="111"/>
        <v>348.4</v>
      </c>
      <c r="V932" s="71">
        <f t="shared" si="112"/>
        <v>159.56</v>
      </c>
    </row>
    <row r="933" spans="1:22" x14ac:dyDescent="0.25">
      <c r="A933" s="60" t="s">
        <v>3892</v>
      </c>
      <c r="B933" s="190" t="s">
        <v>1565</v>
      </c>
      <c r="C933" s="191" t="s">
        <v>107</v>
      </c>
      <c r="D933" s="192">
        <v>60524</v>
      </c>
      <c r="E933" s="198" t="s">
        <v>219</v>
      </c>
      <c r="F933" s="194" t="s">
        <v>125</v>
      </c>
      <c r="G933" s="195">
        <v>1.22</v>
      </c>
      <c r="H933" s="196">
        <v>1.22</v>
      </c>
      <c r="I933" s="197">
        <v>588.54</v>
      </c>
      <c r="J933" s="196">
        <v>474.65</v>
      </c>
      <c r="K933" s="197">
        <v>0</v>
      </c>
      <c r="L933" s="196">
        <v>0</v>
      </c>
      <c r="M933" s="196">
        <f t="shared" si="115"/>
        <v>579.07000000000005</v>
      </c>
      <c r="N933" s="196">
        <f t="shared" si="116"/>
        <v>579.07000000000005</v>
      </c>
      <c r="O933" s="37"/>
      <c r="P933" s="71">
        <v>588.54</v>
      </c>
      <c r="Q933" s="71">
        <v>0</v>
      </c>
      <c r="R933" s="71">
        <v>718.01</v>
      </c>
      <c r="S933" s="71">
        <v>718.01</v>
      </c>
      <c r="T933" s="162">
        <f t="shared" si="110"/>
        <v>-138.93999999999994</v>
      </c>
      <c r="U933" s="71">
        <f t="shared" si="111"/>
        <v>579.07000000000005</v>
      </c>
      <c r="V933" s="71">
        <f t="shared" si="112"/>
        <v>0</v>
      </c>
    </row>
    <row r="934" spans="1:22" ht="24" x14ac:dyDescent="0.3">
      <c r="A934" s="60" t="s">
        <v>3893</v>
      </c>
      <c r="B934" s="190" t="s">
        <v>1566</v>
      </c>
      <c r="C934" s="191" t="s">
        <v>107</v>
      </c>
      <c r="D934" s="192">
        <v>60800</v>
      </c>
      <c r="E934" s="193" t="s">
        <v>2907</v>
      </c>
      <c r="F934" s="194" t="s">
        <v>125</v>
      </c>
      <c r="G934" s="195">
        <v>1.22</v>
      </c>
      <c r="H934" s="196">
        <v>1.22</v>
      </c>
      <c r="I934" s="197">
        <v>0.12</v>
      </c>
      <c r="J934" s="196">
        <v>0.09</v>
      </c>
      <c r="K934" s="197">
        <v>51.75</v>
      </c>
      <c r="L934" s="196">
        <v>41.73</v>
      </c>
      <c r="M934" s="196">
        <f t="shared" si="115"/>
        <v>51.02</v>
      </c>
      <c r="N934" s="196">
        <f t="shared" si="116"/>
        <v>51.02</v>
      </c>
      <c r="O934" s="45"/>
      <c r="P934" s="71">
        <v>0.12</v>
      </c>
      <c r="Q934" s="71">
        <v>51.75</v>
      </c>
      <c r="R934" s="71">
        <v>63.28</v>
      </c>
      <c r="S934" s="71">
        <v>63.28</v>
      </c>
      <c r="T934" s="162">
        <f t="shared" si="110"/>
        <v>-12.259999999999998</v>
      </c>
      <c r="U934" s="71">
        <f t="shared" si="111"/>
        <v>0.1</v>
      </c>
      <c r="V934" s="71">
        <f t="shared" si="112"/>
        <v>50.91</v>
      </c>
    </row>
    <row r="935" spans="1:22" x14ac:dyDescent="0.25">
      <c r="A935" s="60" t="s">
        <v>3894</v>
      </c>
      <c r="B935" s="190" t="s">
        <v>1567</v>
      </c>
      <c r="C935" s="191" t="s">
        <v>107</v>
      </c>
      <c r="D935" s="192">
        <v>40902</v>
      </c>
      <c r="E935" s="198" t="s">
        <v>165</v>
      </c>
      <c r="F935" s="194" t="s">
        <v>125</v>
      </c>
      <c r="G935" s="195">
        <v>1.74</v>
      </c>
      <c r="H935" s="196">
        <v>1.74</v>
      </c>
      <c r="I935" s="197">
        <v>0</v>
      </c>
      <c r="J935" s="196">
        <v>0</v>
      </c>
      <c r="K935" s="197">
        <v>22.68</v>
      </c>
      <c r="L935" s="196">
        <v>18.29</v>
      </c>
      <c r="M935" s="196">
        <f t="shared" si="115"/>
        <v>31.82</v>
      </c>
      <c r="N935" s="196">
        <f t="shared" si="116"/>
        <v>31.82</v>
      </c>
      <c r="O935" s="37"/>
      <c r="P935" s="71">
        <v>0</v>
      </c>
      <c r="Q935" s="71">
        <v>22.68</v>
      </c>
      <c r="R935" s="71">
        <v>39.46</v>
      </c>
      <c r="S935" s="71">
        <v>39.46</v>
      </c>
      <c r="T935" s="162">
        <f t="shared" si="110"/>
        <v>-7.6400000000000006</v>
      </c>
      <c r="U935" s="71">
        <f t="shared" si="111"/>
        <v>0</v>
      </c>
      <c r="V935" s="71">
        <f t="shared" si="112"/>
        <v>31.82</v>
      </c>
    </row>
    <row r="936" spans="1:22" x14ac:dyDescent="0.25">
      <c r="A936" s="60" t="s">
        <v>3895</v>
      </c>
      <c r="B936" s="190" t="s">
        <v>1568</v>
      </c>
      <c r="C936" s="191" t="s">
        <v>107</v>
      </c>
      <c r="D936" s="192">
        <v>60304</v>
      </c>
      <c r="E936" s="198" t="s">
        <v>284</v>
      </c>
      <c r="F936" s="194" t="s">
        <v>201</v>
      </c>
      <c r="G936" s="195">
        <v>47.8</v>
      </c>
      <c r="H936" s="196">
        <v>47.8</v>
      </c>
      <c r="I936" s="197">
        <v>9.39</v>
      </c>
      <c r="J936" s="196">
        <v>7.57</v>
      </c>
      <c r="K936" s="197">
        <v>2.98</v>
      </c>
      <c r="L936" s="196">
        <v>2.4</v>
      </c>
      <c r="M936" s="196">
        <f t="shared" si="115"/>
        <v>476.56</v>
      </c>
      <c r="N936" s="196">
        <f t="shared" si="116"/>
        <v>476.56</v>
      </c>
      <c r="O936" s="37"/>
      <c r="P936" s="71">
        <v>9.39</v>
      </c>
      <c r="Q936" s="71">
        <v>2.98</v>
      </c>
      <c r="R936" s="71">
        <v>591.28</v>
      </c>
      <c r="S936" s="71">
        <v>591.28</v>
      </c>
      <c r="T936" s="162">
        <f t="shared" si="110"/>
        <v>-114.71999999999997</v>
      </c>
      <c r="U936" s="71">
        <f t="shared" si="111"/>
        <v>361.84</v>
      </c>
      <c r="V936" s="71">
        <f t="shared" si="112"/>
        <v>114.72</v>
      </c>
    </row>
    <row r="937" spans="1:22" x14ac:dyDescent="0.25">
      <c r="A937" s="60" t="s">
        <v>3896</v>
      </c>
      <c r="B937" s="190" t="s">
        <v>1569</v>
      </c>
      <c r="C937" s="191" t="s">
        <v>107</v>
      </c>
      <c r="D937" s="192">
        <v>60314</v>
      </c>
      <c r="E937" s="198" t="s">
        <v>251</v>
      </c>
      <c r="F937" s="194" t="s">
        <v>201</v>
      </c>
      <c r="G937" s="195">
        <v>20.3</v>
      </c>
      <c r="H937" s="196">
        <v>20.3</v>
      </c>
      <c r="I937" s="197">
        <v>12.69</v>
      </c>
      <c r="J937" s="196">
        <v>10.23</v>
      </c>
      <c r="K937" s="197">
        <v>2.61</v>
      </c>
      <c r="L937" s="196">
        <v>2.1</v>
      </c>
      <c r="M937" s="196">
        <f t="shared" si="115"/>
        <v>250.29</v>
      </c>
      <c r="N937" s="196">
        <f t="shared" si="116"/>
        <v>250.29</v>
      </c>
      <c r="O937" s="37"/>
      <c r="P937" s="71">
        <v>12.69</v>
      </c>
      <c r="Q937" s="71">
        <v>2.61</v>
      </c>
      <c r="R937" s="71">
        <v>310.58999999999997</v>
      </c>
      <c r="S937" s="71">
        <v>310.58999999999997</v>
      </c>
      <c r="T937" s="162">
        <f t="shared" si="110"/>
        <v>-60.299999999999983</v>
      </c>
      <c r="U937" s="71">
        <f t="shared" si="111"/>
        <v>207.66</v>
      </c>
      <c r="V937" s="71">
        <f t="shared" si="112"/>
        <v>42.63</v>
      </c>
    </row>
    <row r="938" spans="1:22" x14ac:dyDescent="0.25">
      <c r="A938" s="60" t="s">
        <v>3897</v>
      </c>
      <c r="B938" s="184" t="s">
        <v>1570</v>
      </c>
      <c r="C938" s="187"/>
      <c r="D938" s="187"/>
      <c r="E938" s="186" t="s">
        <v>263</v>
      </c>
      <c r="F938" s="187"/>
      <c r="G938" s="188"/>
      <c r="H938" s="188"/>
      <c r="I938" s="177"/>
      <c r="J938" s="188"/>
      <c r="K938" s="177"/>
      <c r="L938" s="188"/>
      <c r="M938" s="189">
        <f>SUM(M939:M943)</f>
        <v>3707.42</v>
      </c>
      <c r="N938" s="189">
        <f>SUM(N939:N943)</f>
        <v>3707.42</v>
      </c>
      <c r="O938" s="37"/>
      <c r="P938" s="69"/>
      <c r="Q938" s="69"/>
      <c r="R938" s="70">
        <v>4598.28</v>
      </c>
      <c r="S938" s="70">
        <v>4598.28</v>
      </c>
      <c r="T938" s="162">
        <f t="shared" si="110"/>
        <v>-890.85999999999967</v>
      </c>
      <c r="U938" s="71">
        <f t="shared" si="111"/>
        <v>0</v>
      </c>
      <c r="V938" s="71">
        <f t="shared" si="112"/>
        <v>0</v>
      </c>
    </row>
    <row r="939" spans="1:22" x14ac:dyDescent="0.25">
      <c r="A939" s="60" t="s">
        <v>3898</v>
      </c>
      <c r="B939" s="190" t="s">
        <v>1571</v>
      </c>
      <c r="C939" s="191" t="s">
        <v>107</v>
      </c>
      <c r="D939" s="192">
        <v>60205</v>
      </c>
      <c r="E939" s="198" t="s">
        <v>266</v>
      </c>
      <c r="F939" s="194" t="s">
        <v>108</v>
      </c>
      <c r="G939" s="195">
        <v>29.68</v>
      </c>
      <c r="H939" s="196">
        <v>29.68</v>
      </c>
      <c r="I939" s="197">
        <v>34.159999999999997</v>
      </c>
      <c r="J939" s="196">
        <v>27.55</v>
      </c>
      <c r="K939" s="197">
        <v>23.52</v>
      </c>
      <c r="L939" s="196">
        <v>18.96</v>
      </c>
      <c r="M939" s="196">
        <f>TRUNC(((J939*G939)+(L939*G939)),2)</f>
        <v>1380.41</v>
      </c>
      <c r="N939" s="196">
        <f>TRUNC(((J939*H939)+(L939*H939)),2)</f>
        <v>1380.41</v>
      </c>
      <c r="O939" s="37"/>
      <c r="P939" s="71">
        <v>34.159999999999997</v>
      </c>
      <c r="Q939" s="71">
        <v>23.52</v>
      </c>
      <c r="R939" s="71">
        <v>1711.94</v>
      </c>
      <c r="S939" s="71">
        <v>1711.94</v>
      </c>
      <c r="T939" s="162">
        <f t="shared" si="110"/>
        <v>-331.53</v>
      </c>
      <c r="U939" s="71">
        <f t="shared" si="111"/>
        <v>817.68</v>
      </c>
      <c r="V939" s="71">
        <f t="shared" si="112"/>
        <v>562.73</v>
      </c>
    </row>
    <row r="940" spans="1:22" x14ac:dyDescent="0.25">
      <c r="A940" s="60" t="s">
        <v>3899</v>
      </c>
      <c r="B940" s="190" t="s">
        <v>1572</v>
      </c>
      <c r="C940" s="191" t="s">
        <v>107</v>
      </c>
      <c r="D940" s="192">
        <v>60524</v>
      </c>
      <c r="E940" s="198" t="s">
        <v>219</v>
      </c>
      <c r="F940" s="194" t="s">
        <v>125</v>
      </c>
      <c r="G940" s="195">
        <v>1.52</v>
      </c>
      <c r="H940" s="196">
        <v>1.52</v>
      </c>
      <c r="I940" s="197">
        <v>588.54</v>
      </c>
      <c r="J940" s="196">
        <v>474.65</v>
      </c>
      <c r="K940" s="197">
        <v>0</v>
      </c>
      <c r="L940" s="196">
        <v>0</v>
      </c>
      <c r="M940" s="196">
        <f>TRUNC(((J940*G940)+(L940*G940)),2)</f>
        <v>721.46</v>
      </c>
      <c r="N940" s="196">
        <f>TRUNC(((J940*H940)+(L940*H940)),2)</f>
        <v>721.46</v>
      </c>
      <c r="O940" s="37"/>
      <c r="P940" s="71">
        <v>588.54</v>
      </c>
      <c r="Q940" s="71">
        <v>0</v>
      </c>
      <c r="R940" s="71">
        <v>894.58</v>
      </c>
      <c r="S940" s="71">
        <v>894.58</v>
      </c>
      <c r="T940" s="162">
        <f t="shared" si="110"/>
        <v>-173.12</v>
      </c>
      <c r="U940" s="71">
        <f t="shared" si="111"/>
        <v>721.46</v>
      </c>
      <c r="V940" s="71">
        <f t="shared" si="112"/>
        <v>0</v>
      </c>
    </row>
    <row r="941" spans="1:22" ht="24" x14ac:dyDescent="0.3">
      <c r="A941" s="60" t="s">
        <v>3900</v>
      </c>
      <c r="B941" s="190" t="s">
        <v>1573</v>
      </c>
      <c r="C941" s="191" t="s">
        <v>107</v>
      </c>
      <c r="D941" s="192">
        <v>60800</v>
      </c>
      <c r="E941" s="198" t="s">
        <v>247</v>
      </c>
      <c r="F941" s="194" t="s">
        <v>125</v>
      </c>
      <c r="G941" s="195">
        <v>1.52</v>
      </c>
      <c r="H941" s="196">
        <v>1.52</v>
      </c>
      <c r="I941" s="197">
        <v>0.12</v>
      </c>
      <c r="J941" s="196">
        <v>0.09</v>
      </c>
      <c r="K941" s="197">
        <v>51.75</v>
      </c>
      <c r="L941" s="196">
        <v>41.73</v>
      </c>
      <c r="M941" s="196">
        <f>TRUNC(((J941*G941)+(L941*G941)),2)</f>
        <v>63.56</v>
      </c>
      <c r="N941" s="196">
        <f>TRUNC(((J941*H941)+(L941*H941)),2)</f>
        <v>63.56</v>
      </c>
      <c r="O941" s="45"/>
      <c r="P941" s="71">
        <v>0.12</v>
      </c>
      <c r="Q941" s="71">
        <v>51.75</v>
      </c>
      <c r="R941" s="71">
        <v>78.84</v>
      </c>
      <c r="S941" s="71">
        <v>78.84</v>
      </c>
      <c r="T941" s="162">
        <f t="shared" si="110"/>
        <v>-15.280000000000001</v>
      </c>
      <c r="U941" s="71">
        <f t="shared" si="111"/>
        <v>0.13</v>
      </c>
      <c r="V941" s="71">
        <f t="shared" si="112"/>
        <v>63.42</v>
      </c>
    </row>
    <row r="942" spans="1:22" x14ac:dyDescent="0.25">
      <c r="A942" s="60" t="s">
        <v>3901</v>
      </c>
      <c r="B942" s="190" t="s">
        <v>1574</v>
      </c>
      <c r="C942" s="191" t="s">
        <v>107</v>
      </c>
      <c r="D942" s="192">
        <v>60305</v>
      </c>
      <c r="E942" s="198" t="s">
        <v>200</v>
      </c>
      <c r="F942" s="194" t="s">
        <v>201</v>
      </c>
      <c r="G942" s="195">
        <v>112.9</v>
      </c>
      <c r="H942" s="196">
        <v>112.9</v>
      </c>
      <c r="I942" s="197">
        <v>8.99</v>
      </c>
      <c r="J942" s="196">
        <v>7.25</v>
      </c>
      <c r="K942" s="197">
        <v>2.98</v>
      </c>
      <c r="L942" s="196">
        <v>2.4</v>
      </c>
      <c r="M942" s="196">
        <f>TRUNC(((J942*G942)+(L942*G942)),2)</f>
        <v>1089.48</v>
      </c>
      <c r="N942" s="196">
        <f>TRUNC(((J942*H942)+(L942*H942)),2)</f>
        <v>1089.48</v>
      </c>
      <c r="O942" s="37"/>
      <c r="P942" s="71">
        <v>8.99</v>
      </c>
      <c r="Q942" s="71">
        <v>2.98</v>
      </c>
      <c r="R942" s="71">
        <v>1351.41</v>
      </c>
      <c r="S942" s="71">
        <v>1351.41</v>
      </c>
      <c r="T942" s="162">
        <f t="shared" si="110"/>
        <v>-261.93000000000006</v>
      </c>
      <c r="U942" s="71">
        <f t="shared" si="111"/>
        <v>818.52</v>
      </c>
      <c r="V942" s="71">
        <f t="shared" si="112"/>
        <v>270.95999999999998</v>
      </c>
    </row>
    <row r="943" spans="1:22" x14ac:dyDescent="0.25">
      <c r="A943" s="60" t="s">
        <v>3902</v>
      </c>
      <c r="B943" s="190" t="s">
        <v>1575</v>
      </c>
      <c r="C943" s="191" t="s">
        <v>107</v>
      </c>
      <c r="D943" s="192">
        <v>60314</v>
      </c>
      <c r="E943" s="198" t="s">
        <v>251</v>
      </c>
      <c r="F943" s="194" t="s">
        <v>201</v>
      </c>
      <c r="G943" s="195">
        <v>36.700000000000003</v>
      </c>
      <c r="H943" s="196">
        <v>36.700000000000003</v>
      </c>
      <c r="I943" s="197">
        <v>12.69</v>
      </c>
      <c r="J943" s="196">
        <v>10.23</v>
      </c>
      <c r="K943" s="197">
        <v>2.61</v>
      </c>
      <c r="L943" s="196">
        <v>2.1</v>
      </c>
      <c r="M943" s="196">
        <f>TRUNC(((J943*G943)+(L943*G943)),2)</f>
        <v>452.51</v>
      </c>
      <c r="N943" s="196">
        <f>TRUNC(((J943*H943)+(L943*H943)),2)</f>
        <v>452.51</v>
      </c>
      <c r="O943" s="37"/>
      <c r="P943" s="71">
        <v>12.69</v>
      </c>
      <c r="Q943" s="71">
        <v>2.61</v>
      </c>
      <c r="R943" s="71">
        <v>561.51</v>
      </c>
      <c r="S943" s="71">
        <v>561.51</v>
      </c>
      <c r="T943" s="162">
        <f t="shared" si="110"/>
        <v>-109</v>
      </c>
      <c r="U943" s="71">
        <f t="shared" si="111"/>
        <v>375.44</v>
      </c>
      <c r="V943" s="71">
        <f t="shared" si="112"/>
        <v>77.069999999999993</v>
      </c>
    </row>
    <row r="944" spans="1:22" x14ac:dyDescent="0.25">
      <c r="A944" s="60" t="s">
        <v>3903</v>
      </c>
      <c r="B944" s="184" t="s">
        <v>1576</v>
      </c>
      <c r="C944" s="187"/>
      <c r="D944" s="187"/>
      <c r="E944" s="186" t="s">
        <v>278</v>
      </c>
      <c r="F944" s="187"/>
      <c r="G944" s="188"/>
      <c r="H944" s="188"/>
      <c r="I944" s="177"/>
      <c r="J944" s="188"/>
      <c r="K944" s="177"/>
      <c r="L944" s="188"/>
      <c r="M944" s="189">
        <f>SUM(M945:M952)</f>
        <v>4439.6000000000004</v>
      </c>
      <c r="N944" s="189">
        <f>SUM(N945:N952)</f>
        <v>4439.6000000000004</v>
      </c>
      <c r="O944" s="37"/>
      <c r="P944" s="69"/>
      <c r="Q944" s="69"/>
      <c r="R944" s="70">
        <v>5506.82</v>
      </c>
      <c r="S944" s="70">
        <v>5506.82</v>
      </c>
      <c r="T944" s="162">
        <f t="shared" si="110"/>
        <v>-1067.2199999999993</v>
      </c>
      <c r="U944" s="71">
        <f t="shared" si="111"/>
        <v>0</v>
      </c>
      <c r="V944" s="71">
        <f t="shared" si="112"/>
        <v>0</v>
      </c>
    </row>
    <row r="945" spans="1:22" x14ac:dyDescent="0.25">
      <c r="A945" s="60" t="s">
        <v>3904</v>
      </c>
      <c r="B945" s="190" t="s">
        <v>1577</v>
      </c>
      <c r="C945" s="191" t="s">
        <v>107</v>
      </c>
      <c r="D945" s="192">
        <v>60205</v>
      </c>
      <c r="E945" s="198" t="s">
        <v>266</v>
      </c>
      <c r="F945" s="194" t="s">
        <v>108</v>
      </c>
      <c r="G945" s="195">
        <v>33.1</v>
      </c>
      <c r="H945" s="196">
        <v>33.1</v>
      </c>
      <c r="I945" s="197">
        <v>34.159999999999997</v>
      </c>
      <c r="J945" s="196">
        <v>27.55</v>
      </c>
      <c r="K945" s="197">
        <v>23.52</v>
      </c>
      <c r="L945" s="196">
        <v>18.96</v>
      </c>
      <c r="M945" s="196">
        <f t="shared" ref="M945:M952" si="117">TRUNC(((J945*G945)+(L945*G945)),2)</f>
        <v>1539.48</v>
      </c>
      <c r="N945" s="196">
        <f t="shared" ref="N945:N952" si="118">TRUNC(((J945*H945)+(L945*H945)),2)</f>
        <v>1539.48</v>
      </c>
      <c r="O945" s="37"/>
      <c r="P945" s="71">
        <v>34.159999999999997</v>
      </c>
      <c r="Q945" s="71">
        <v>23.52</v>
      </c>
      <c r="R945" s="71">
        <v>1909.2</v>
      </c>
      <c r="S945" s="71">
        <v>1909.2</v>
      </c>
      <c r="T945" s="162">
        <f t="shared" si="110"/>
        <v>-369.72</v>
      </c>
      <c r="U945" s="71">
        <f t="shared" si="111"/>
        <v>911.9</v>
      </c>
      <c r="V945" s="71">
        <f t="shared" si="112"/>
        <v>627.57000000000005</v>
      </c>
    </row>
    <row r="946" spans="1:22" x14ac:dyDescent="0.25">
      <c r="A946" s="60" t="s">
        <v>3905</v>
      </c>
      <c r="B946" s="190" t="s">
        <v>1578</v>
      </c>
      <c r="C946" s="191" t="s">
        <v>107</v>
      </c>
      <c r="D946" s="192">
        <v>60524</v>
      </c>
      <c r="E946" s="198" t="s">
        <v>219</v>
      </c>
      <c r="F946" s="194" t="s">
        <v>125</v>
      </c>
      <c r="G946" s="195">
        <v>2.2599999999999998</v>
      </c>
      <c r="H946" s="196">
        <v>2.2599999999999998</v>
      </c>
      <c r="I946" s="197">
        <v>588.54</v>
      </c>
      <c r="J946" s="196">
        <v>474.65</v>
      </c>
      <c r="K946" s="197">
        <v>0</v>
      </c>
      <c r="L946" s="196">
        <v>0</v>
      </c>
      <c r="M946" s="196">
        <f t="shared" si="117"/>
        <v>1072.7</v>
      </c>
      <c r="N946" s="196">
        <f t="shared" si="118"/>
        <v>1072.7</v>
      </c>
      <c r="O946" s="37"/>
      <c r="P946" s="71">
        <v>588.54</v>
      </c>
      <c r="Q946" s="71">
        <v>0</v>
      </c>
      <c r="R946" s="71">
        <v>1330.1</v>
      </c>
      <c r="S946" s="71">
        <v>1330.1</v>
      </c>
      <c r="T946" s="162">
        <f t="shared" si="110"/>
        <v>-257.39999999999986</v>
      </c>
      <c r="U946" s="71">
        <f t="shared" si="111"/>
        <v>1072.7</v>
      </c>
      <c r="V946" s="71">
        <f t="shared" si="112"/>
        <v>0</v>
      </c>
    </row>
    <row r="947" spans="1:22" ht="24" x14ac:dyDescent="0.3">
      <c r="A947" s="60" t="s">
        <v>3906</v>
      </c>
      <c r="B947" s="190" t="s">
        <v>1579</v>
      </c>
      <c r="C947" s="191" t="s">
        <v>107</v>
      </c>
      <c r="D947" s="192">
        <v>60800</v>
      </c>
      <c r="E947" s="198" t="s">
        <v>247</v>
      </c>
      <c r="F947" s="194" t="s">
        <v>125</v>
      </c>
      <c r="G947" s="195">
        <v>2.2599999999999998</v>
      </c>
      <c r="H947" s="196">
        <v>2.2599999999999998</v>
      </c>
      <c r="I947" s="197">
        <v>0.12</v>
      </c>
      <c r="J947" s="196">
        <v>0.09</v>
      </c>
      <c r="K947" s="197">
        <v>51.75</v>
      </c>
      <c r="L947" s="196">
        <v>41.73</v>
      </c>
      <c r="M947" s="196">
        <f t="shared" si="117"/>
        <v>94.51</v>
      </c>
      <c r="N947" s="196">
        <f t="shared" si="118"/>
        <v>94.51</v>
      </c>
      <c r="O947" s="45"/>
      <c r="P947" s="71">
        <v>0.12</v>
      </c>
      <c r="Q947" s="71">
        <v>51.75</v>
      </c>
      <c r="R947" s="71">
        <v>117.22</v>
      </c>
      <c r="S947" s="71">
        <v>117.22</v>
      </c>
      <c r="T947" s="162">
        <f t="shared" si="110"/>
        <v>-22.709999999999994</v>
      </c>
      <c r="U947" s="71">
        <f t="shared" si="111"/>
        <v>0.2</v>
      </c>
      <c r="V947" s="71">
        <f t="shared" si="112"/>
        <v>94.3</v>
      </c>
    </row>
    <row r="948" spans="1:22" x14ac:dyDescent="0.25">
      <c r="A948" s="60" t="s">
        <v>3907</v>
      </c>
      <c r="B948" s="190" t="s">
        <v>1580</v>
      </c>
      <c r="C948" s="191" t="s">
        <v>107</v>
      </c>
      <c r="D948" s="192">
        <v>60303</v>
      </c>
      <c r="E948" s="198" t="s">
        <v>1336</v>
      </c>
      <c r="F948" s="194" t="s">
        <v>201</v>
      </c>
      <c r="G948" s="195">
        <v>13.9</v>
      </c>
      <c r="H948" s="196">
        <v>13.9</v>
      </c>
      <c r="I948" s="197">
        <v>9.7100000000000009</v>
      </c>
      <c r="J948" s="196">
        <v>7.83</v>
      </c>
      <c r="K948" s="197">
        <v>2.98</v>
      </c>
      <c r="L948" s="196">
        <v>2.4</v>
      </c>
      <c r="M948" s="196">
        <f t="shared" si="117"/>
        <v>142.19</v>
      </c>
      <c r="N948" s="196">
        <f t="shared" si="118"/>
        <v>142.19</v>
      </c>
      <c r="O948" s="37"/>
      <c r="P948" s="71">
        <v>9.7100000000000009</v>
      </c>
      <c r="Q948" s="71">
        <v>2.98</v>
      </c>
      <c r="R948" s="71">
        <v>176.39</v>
      </c>
      <c r="S948" s="71">
        <v>176.39</v>
      </c>
      <c r="T948" s="162">
        <f t="shared" si="110"/>
        <v>-34.199999999999989</v>
      </c>
      <c r="U948" s="71">
        <f t="shared" si="111"/>
        <v>108.83</v>
      </c>
      <c r="V948" s="71">
        <f t="shared" si="112"/>
        <v>33.36</v>
      </c>
    </row>
    <row r="949" spans="1:22" x14ac:dyDescent="0.25">
      <c r="A949" s="60" t="s">
        <v>3908</v>
      </c>
      <c r="B949" s="190" t="s">
        <v>1581</v>
      </c>
      <c r="C949" s="191" t="s">
        <v>107</v>
      </c>
      <c r="D949" s="192">
        <v>60304</v>
      </c>
      <c r="E949" s="198" t="s">
        <v>284</v>
      </c>
      <c r="F949" s="194" t="s">
        <v>201</v>
      </c>
      <c r="G949" s="195">
        <v>40.200000000000003</v>
      </c>
      <c r="H949" s="196">
        <v>40.200000000000003</v>
      </c>
      <c r="I949" s="197">
        <v>9.39</v>
      </c>
      <c r="J949" s="196">
        <v>7.57</v>
      </c>
      <c r="K949" s="197">
        <v>2.98</v>
      </c>
      <c r="L949" s="196">
        <v>2.4</v>
      </c>
      <c r="M949" s="196">
        <f t="shared" si="117"/>
        <v>400.79</v>
      </c>
      <c r="N949" s="196">
        <f t="shared" si="118"/>
        <v>400.79</v>
      </c>
      <c r="O949" s="37"/>
      <c r="P949" s="71">
        <v>9.39</v>
      </c>
      <c r="Q949" s="71">
        <v>2.98</v>
      </c>
      <c r="R949" s="71">
        <v>497.27</v>
      </c>
      <c r="S949" s="71">
        <v>497.27</v>
      </c>
      <c r="T949" s="162">
        <f t="shared" si="110"/>
        <v>-96.479999999999961</v>
      </c>
      <c r="U949" s="71">
        <f t="shared" si="111"/>
        <v>304.31</v>
      </c>
      <c r="V949" s="71">
        <f t="shared" si="112"/>
        <v>96.48</v>
      </c>
    </row>
    <row r="950" spans="1:22" x14ac:dyDescent="0.25">
      <c r="A950" s="60" t="s">
        <v>3909</v>
      </c>
      <c r="B950" s="190" t="s">
        <v>1582</v>
      </c>
      <c r="C950" s="191" t="s">
        <v>107</v>
      </c>
      <c r="D950" s="192">
        <v>60305</v>
      </c>
      <c r="E950" s="198" t="s">
        <v>200</v>
      </c>
      <c r="F950" s="194" t="s">
        <v>201</v>
      </c>
      <c r="G950" s="195">
        <v>46.5</v>
      </c>
      <c r="H950" s="196">
        <v>46.5</v>
      </c>
      <c r="I950" s="197">
        <v>8.99</v>
      </c>
      <c r="J950" s="196">
        <v>7.25</v>
      </c>
      <c r="K950" s="197">
        <v>2.98</v>
      </c>
      <c r="L950" s="196">
        <v>2.4</v>
      </c>
      <c r="M950" s="196">
        <f t="shared" si="117"/>
        <v>448.72</v>
      </c>
      <c r="N950" s="196">
        <f t="shared" si="118"/>
        <v>448.72</v>
      </c>
      <c r="O950" s="37"/>
      <c r="P950" s="71">
        <v>8.99</v>
      </c>
      <c r="Q950" s="71">
        <v>2.98</v>
      </c>
      <c r="R950" s="71">
        <v>556.6</v>
      </c>
      <c r="S950" s="71">
        <v>556.6</v>
      </c>
      <c r="T950" s="162">
        <f t="shared" si="110"/>
        <v>-107.88</v>
      </c>
      <c r="U950" s="71">
        <f t="shared" si="111"/>
        <v>337.12</v>
      </c>
      <c r="V950" s="71">
        <f t="shared" si="112"/>
        <v>111.6</v>
      </c>
    </row>
    <row r="951" spans="1:22" x14ac:dyDescent="0.25">
      <c r="A951" s="60" t="s">
        <v>3910</v>
      </c>
      <c r="B951" s="190" t="s">
        <v>1583</v>
      </c>
      <c r="C951" s="191" t="s">
        <v>107</v>
      </c>
      <c r="D951" s="192">
        <v>60306</v>
      </c>
      <c r="E951" s="198" t="s">
        <v>1339</v>
      </c>
      <c r="F951" s="194" t="s">
        <v>201</v>
      </c>
      <c r="G951" s="195">
        <v>28.5</v>
      </c>
      <c r="H951" s="196">
        <v>28.5</v>
      </c>
      <c r="I951" s="197">
        <v>8.84</v>
      </c>
      <c r="J951" s="196">
        <v>7.12</v>
      </c>
      <c r="K951" s="197">
        <v>3.74</v>
      </c>
      <c r="L951" s="196">
        <v>3.01</v>
      </c>
      <c r="M951" s="196">
        <f t="shared" si="117"/>
        <v>288.7</v>
      </c>
      <c r="N951" s="196">
        <f t="shared" si="118"/>
        <v>288.7</v>
      </c>
      <c r="O951" s="37"/>
      <c r="P951" s="71">
        <v>8.84</v>
      </c>
      <c r="Q951" s="71">
        <v>3.74</v>
      </c>
      <c r="R951" s="71">
        <v>358.53</v>
      </c>
      <c r="S951" s="71">
        <v>358.53</v>
      </c>
      <c r="T951" s="162">
        <f t="shared" si="110"/>
        <v>-69.829999999999984</v>
      </c>
      <c r="U951" s="71">
        <f t="shared" si="111"/>
        <v>202.92</v>
      </c>
      <c r="V951" s="71">
        <f t="shared" si="112"/>
        <v>85.78</v>
      </c>
    </row>
    <row r="952" spans="1:22" x14ac:dyDescent="0.25">
      <c r="A952" s="60" t="s">
        <v>3911</v>
      </c>
      <c r="B952" s="190" t="s">
        <v>1584</v>
      </c>
      <c r="C952" s="191" t="s">
        <v>107</v>
      </c>
      <c r="D952" s="192">
        <v>60314</v>
      </c>
      <c r="E952" s="198" t="s">
        <v>251</v>
      </c>
      <c r="F952" s="194" t="s">
        <v>201</v>
      </c>
      <c r="G952" s="195">
        <v>36.700000000000003</v>
      </c>
      <c r="H952" s="196">
        <v>36.700000000000003</v>
      </c>
      <c r="I952" s="197">
        <v>12.69</v>
      </c>
      <c r="J952" s="196">
        <v>10.23</v>
      </c>
      <c r="K952" s="197">
        <v>2.61</v>
      </c>
      <c r="L952" s="196">
        <v>2.1</v>
      </c>
      <c r="M952" s="196">
        <f t="shared" si="117"/>
        <v>452.51</v>
      </c>
      <c r="N952" s="196">
        <f t="shared" si="118"/>
        <v>452.51</v>
      </c>
      <c r="O952" s="37"/>
      <c r="P952" s="71">
        <v>12.69</v>
      </c>
      <c r="Q952" s="71">
        <v>2.61</v>
      </c>
      <c r="R952" s="71">
        <v>561.51</v>
      </c>
      <c r="S952" s="71">
        <v>561.51</v>
      </c>
      <c r="T952" s="162">
        <f t="shared" si="110"/>
        <v>-109</v>
      </c>
      <c r="U952" s="71">
        <f t="shared" si="111"/>
        <v>375.44</v>
      </c>
      <c r="V952" s="71">
        <f t="shared" si="112"/>
        <v>77.069999999999993</v>
      </c>
    </row>
    <row r="953" spans="1:22" x14ac:dyDescent="0.25">
      <c r="A953" s="60" t="s">
        <v>3912</v>
      </c>
      <c r="B953" s="184" t="s">
        <v>1585</v>
      </c>
      <c r="C953" s="187"/>
      <c r="D953" s="187"/>
      <c r="E953" s="186" t="s">
        <v>233</v>
      </c>
      <c r="F953" s="187"/>
      <c r="G953" s="188"/>
      <c r="H953" s="188"/>
      <c r="I953" s="177"/>
      <c r="J953" s="188"/>
      <c r="K953" s="177"/>
      <c r="L953" s="188"/>
      <c r="M953" s="189">
        <f>M954</f>
        <v>217.62</v>
      </c>
      <c r="N953" s="189">
        <f>N954</f>
        <v>217.62</v>
      </c>
      <c r="O953" s="37"/>
      <c r="P953" s="69"/>
      <c r="Q953" s="69"/>
      <c r="R953" s="70">
        <v>270</v>
      </c>
      <c r="S953" s="70">
        <v>270</v>
      </c>
      <c r="T953" s="162">
        <f t="shared" si="110"/>
        <v>-52.379999999999995</v>
      </c>
      <c r="U953" s="71">
        <f t="shared" si="111"/>
        <v>0</v>
      </c>
      <c r="V953" s="71">
        <f t="shared" si="112"/>
        <v>0</v>
      </c>
    </row>
    <row r="954" spans="1:22" x14ac:dyDescent="0.25">
      <c r="A954" s="60" t="s">
        <v>3913</v>
      </c>
      <c r="B954" s="190" t="s">
        <v>1586</v>
      </c>
      <c r="C954" s="191" t="s">
        <v>107</v>
      </c>
      <c r="D954" s="192">
        <v>60487</v>
      </c>
      <c r="E954" s="198" t="s">
        <v>235</v>
      </c>
      <c r="F954" s="194" t="s">
        <v>102</v>
      </c>
      <c r="G954" s="195">
        <v>18</v>
      </c>
      <c r="H954" s="196">
        <v>18</v>
      </c>
      <c r="I954" s="197">
        <v>15</v>
      </c>
      <c r="J954" s="196">
        <v>12.09</v>
      </c>
      <c r="K954" s="197">
        <v>0</v>
      </c>
      <c r="L954" s="196">
        <v>0</v>
      </c>
      <c r="M954" s="196">
        <f>TRUNC(((J954*G954)+(L954*G954)),2)</f>
        <v>217.62</v>
      </c>
      <c r="N954" s="196">
        <f>TRUNC(((J954*H954)+(L954*H954)),2)</f>
        <v>217.62</v>
      </c>
      <c r="O954" s="37"/>
      <c r="P954" s="71">
        <v>15</v>
      </c>
      <c r="Q954" s="71">
        <v>0</v>
      </c>
      <c r="R954" s="71">
        <v>270</v>
      </c>
      <c r="S954" s="71">
        <v>270</v>
      </c>
      <c r="T954" s="162">
        <f t="shared" si="110"/>
        <v>-52.379999999999995</v>
      </c>
      <c r="U954" s="71">
        <f t="shared" si="111"/>
        <v>217.62</v>
      </c>
      <c r="V954" s="71">
        <f t="shared" si="112"/>
        <v>0</v>
      </c>
    </row>
    <row r="955" spans="1:22" x14ac:dyDescent="0.25">
      <c r="A955" s="60" t="s">
        <v>3914</v>
      </c>
      <c r="B955" s="184" t="s">
        <v>1587</v>
      </c>
      <c r="C955" s="187"/>
      <c r="D955" s="187"/>
      <c r="E955" s="186" t="s">
        <v>1588</v>
      </c>
      <c r="F955" s="187"/>
      <c r="G955" s="188"/>
      <c r="H955" s="188"/>
      <c r="I955" s="177"/>
      <c r="J955" s="188"/>
      <c r="K955" s="177"/>
      <c r="L955" s="188"/>
      <c r="M955" s="189">
        <f>M956</f>
        <v>7298</v>
      </c>
      <c r="N955" s="189">
        <f>N956</f>
        <v>7298</v>
      </c>
      <c r="O955" s="37"/>
      <c r="P955" s="69"/>
      <c r="Q955" s="69"/>
      <c r="R955" s="70">
        <v>9049.86</v>
      </c>
      <c r="S955" s="70">
        <v>9049.86</v>
      </c>
      <c r="T955" s="162">
        <f t="shared" si="110"/>
        <v>-1751.8600000000006</v>
      </c>
      <c r="U955" s="71">
        <f t="shared" si="111"/>
        <v>0</v>
      </c>
      <c r="V955" s="71">
        <f t="shared" si="112"/>
        <v>0</v>
      </c>
    </row>
    <row r="956" spans="1:22" ht="36" x14ac:dyDescent="0.3">
      <c r="A956" s="60" t="s">
        <v>3915</v>
      </c>
      <c r="B956" s="190" t="s">
        <v>1589</v>
      </c>
      <c r="C956" s="191" t="s">
        <v>127</v>
      </c>
      <c r="D956" s="199" t="s">
        <v>1590</v>
      </c>
      <c r="E956" s="198" t="s">
        <v>1591</v>
      </c>
      <c r="F956" s="194" t="s">
        <v>108</v>
      </c>
      <c r="G956" s="195">
        <v>52.64</v>
      </c>
      <c r="H956" s="196">
        <v>52.64</v>
      </c>
      <c r="I956" s="197">
        <v>131.34</v>
      </c>
      <c r="J956" s="196">
        <v>105.92</v>
      </c>
      <c r="K956" s="197">
        <v>40.58</v>
      </c>
      <c r="L956" s="196">
        <v>32.72</v>
      </c>
      <c r="M956" s="196">
        <f>TRUNC(((J956*G956)+(L956*G956)),2)</f>
        <v>7298</v>
      </c>
      <c r="N956" s="196">
        <f>TRUNC(((J956*H956)+(L956*H956)),2)</f>
        <v>7298</v>
      </c>
      <c r="O956" s="46"/>
      <c r="P956" s="71">
        <v>131.34</v>
      </c>
      <c r="Q956" s="71">
        <v>40.58</v>
      </c>
      <c r="R956" s="71">
        <v>9049.86</v>
      </c>
      <c r="S956" s="71">
        <v>9049.86</v>
      </c>
      <c r="T956" s="162">
        <f t="shared" si="110"/>
        <v>-1751.8600000000006</v>
      </c>
      <c r="U956" s="71">
        <f t="shared" si="111"/>
        <v>5575.62</v>
      </c>
      <c r="V956" s="71">
        <f t="shared" si="112"/>
        <v>1722.38</v>
      </c>
    </row>
    <row r="957" spans="1:22" x14ac:dyDescent="0.25">
      <c r="A957" s="60" t="s">
        <v>3916</v>
      </c>
      <c r="B957" s="184" t="s">
        <v>1592</v>
      </c>
      <c r="C957" s="187"/>
      <c r="D957" s="187"/>
      <c r="E957" s="186" t="s">
        <v>118</v>
      </c>
      <c r="F957" s="187"/>
      <c r="G957" s="188"/>
      <c r="H957" s="188"/>
      <c r="I957" s="177"/>
      <c r="J957" s="188"/>
      <c r="K957" s="177"/>
      <c r="L957" s="188"/>
      <c r="M957" s="189">
        <f>M958</f>
        <v>403.74</v>
      </c>
      <c r="N957" s="189">
        <f>N958</f>
        <v>403.74</v>
      </c>
      <c r="O957" s="37"/>
      <c r="P957" s="69"/>
      <c r="Q957" s="69"/>
      <c r="R957" s="70">
        <v>500.61</v>
      </c>
      <c r="S957" s="70">
        <v>500.61</v>
      </c>
      <c r="T957" s="162">
        <f t="shared" si="110"/>
        <v>-96.87</v>
      </c>
      <c r="U957" s="71">
        <f t="shared" si="111"/>
        <v>0</v>
      </c>
      <c r="V957" s="71">
        <f t="shared" si="112"/>
        <v>0</v>
      </c>
    </row>
    <row r="958" spans="1:22" x14ac:dyDescent="0.25">
      <c r="A958" s="60" t="s">
        <v>3917</v>
      </c>
      <c r="B958" s="190" t="s">
        <v>1593</v>
      </c>
      <c r="C958" s="191" t="s">
        <v>107</v>
      </c>
      <c r="D958" s="192">
        <v>60010</v>
      </c>
      <c r="E958" s="198" t="s">
        <v>1594</v>
      </c>
      <c r="F958" s="194" t="s">
        <v>125</v>
      </c>
      <c r="G958" s="195">
        <v>0.17</v>
      </c>
      <c r="H958" s="196">
        <v>0.17</v>
      </c>
      <c r="I958" s="197">
        <v>2196.19</v>
      </c>
      <c r="J958" s="196">
        <v>1771.22</v>
      </c>
      <c r="K958" s="197">
        <v>748.6</v>
      </c>
      <c r="L958" s="196">
        <v>603.74</v>
      </c>
      <c r="M958" s="196">
        <f>TRUNC(((J958*G958)+(L958*G958)),2)</f>
        <v>403.74</v>
      </c>
      <c r="N958" s="196">
        <f>TRUNC(((J958*H958)+(L958*H958)),2)</f>
        <v>403.74</v>
      </c>
      <c r="O958" s="37"/>
      <c r="P958" s="71">
        <v>2196.19</v>
      </c>
      <c r="Q958" s="71">
        <v>748.6</v>
      </c>
      <c r="R958" s="71">
        <v>500.61</v>
      </c>
      <c r="S958" s="71">
        <v>500.61</v>
      </c>
      <c r="T958" s="162">
        <f t="shared" si="110"/>
        <v>-96.87</v>
      </c>
      <c r="U958" s="71">
        <f t="shared" si="111"/>
        <v>301.10000000000002</v>
      </c>
      <c r="V958" s="71">
        <f t="shared" si="112"/>
        <v>102.63</v>
      </c>
    </row>
    <row r="959" spans="1:22" x14ac:dyDescent="0.25">
      <c r="A959" s="60" t="s">
        <v>3918</v>
      </c>
      <c r="B959" s="178" t="s">
        <v>1595</v>
      </c>
      <c r="C959" s="181"/>
      <c r="D959" s="181"/>
      <c r="E959" s="180" t="s">
        <v>30</v>
      </c>
      <c r="F959" s="181"/>
      <c r="G959" s="182"/>
      <c r="H959" s="182"/>
      <c r="I959" s="177"/>
      <c r="J959" s="182"/>
      <c r="K959" s="177"/>
      <c r="L959" s="182"/>
      <c r="M959" s="183">
        <f>SUM(M960:M987)</f>
        <v>4235.880000000001</v>
      </c>
      <c r="N959" s="183">
        <f>SUM(N960:N987)</f>
        <v>4235.880000000001</v>
      </c>
      <c r="O959" s="37"/>
      <c r="P959" s="67"/>
      <c r="Q959" s="67"/>
      <c r="R959" s="68">
        <v>5254.9</v>
      </c>
      <c r="S959" s="68">
        <v>5254.9</v>
      </c>
      <c r="T959" s="162">
        <f t="shared" si="110"/>
        <v>-1019.0199999999986</v>
      </c>
      <c r="U959" s="71">
        <f t="shared" si="111"/>
        <v>0</v>
      </c>
      <c r="V959" s="71">
        <f t="shared" si="112"/>
        <v>0</v>
      </c>
    </row>
    <row r="960" spans="1:22" x14ac:dyDescent="0.25">
      <c r="A960" s="60" t="s">
        <v>3919</v>
      </c>
      <c r="B960" s="190" t="s">
        <v>1596</v>
      </c>
      <c r="C960" s="191" t="s">
        <v>107</v>
      </c>
      <c r="D960" s="192">
        <v>70561</v>
      </c>
      <c r="E960" s="198" t="s">
        <v>516</v>
      </c>
      <c r="F960" s="194" t="s">
        <v>143</v>
      </c>
      <c r="G960" s="195">
        <v>3</v>
      </c>
      <c r="H960" s="196">
        <v>3</v>
      </c>
      <c r="I960" s="197">
        <v>8.9700000000000006</v>
      </c>
      <c r="J960" s="196">
        <v>7.23</v>
      </c>
      <c r="K960" s="197">
        <v>5.08</v>
      </c>
      <c r="L960" s="196">
        <v>4.09</v>
      </c>
      <c r="M960" s="196">
        <f t="shared" ref="M960:M987" si="119">TRUNC(((J960*G960)+(L960*G960)),2)</f>
        <v>33.96</v>
      </c>
      <c r="N960" s="196">
        <f t="shared" ref="N960:N987" si="120">TRUNC(((J960*H960)+(L960*H960)),2)</f>
        <v>33.96</v>
      </c>
      <c r="O960" s="37"/>
      <c r="P960" s="71">
        <v>8.9700000000000006</v>
      </c>
      <c r="Q960" s="71">
        <v>5.08</v>
      </c>
      <c r="R960" s="71">
        <v>42.15</v>
      </c>
      <c r="S960" s="71">
        <v>42.15</v>
      </c>
      <c r="T960" s="162">
        <f t="shared" si="110"/>
        <v>-8.1899999999999977</v>
      </c>
      <c r="U960" s="71">
        <f t="shared" si="111"/>
        <v>21.69</v>
      </c>
      <c r="V960" s="71">
        <f t="shared" si="112"/>
        <v>12.27</v>
      </c>
    </row>
    <row r="961" spans="1:22" x14ac:dyDescent="0.25">
      <c r="A961" s="60" t="s">
        <v>3920</v>
      </c>
      <c r="B961" s="190" t="s">
        <v>1597</v>
      </c>
      <c r="C961" s="191" t="s">
        <v>107</v>
      </c>
      <c r="D961" s="192">
        <v>70563</v>
      </c>
      <c r="E961" s="198" t="s">
        <v>313</v>
      </c>
      <c r="F961" s="194" t="s">
        <v>143</v>
      </c>
      <c r="G961" s="195">
        <v>210</v>
      </c>
      <c r="H961" s="196">
        <v>210</v>
      </c>
      <c r="I961" s="197">
        <v>2.37</v>
      </c>
      <c r="J961" s="196">
        <v>1.91</v>
      </c>
      <c r="K961" s="197">
        <v>2.06</v>
      </c>
      <c r="L961" s="196">
        <v>1.66</v>
      </c>
      <c r="M961" s="196">
        <f t="shared" si="119"/>
        <v>749.7</v>
      </c>
      <c r="N961" s="196">
        <f t="shared" si="120"/>
        <v>749.7</v>
      </c>
      <c r="O961" s="37"/>
      <c r="P961" s="71">
        <v>2.37</v>
      </c>
      <c r="Q961" s="71">
        <v>2.06</v>
      </c>
      <c r="R961" s="71">
        <v>930.3</v>
      </c>
      <c r="S961" s="71">
        <v>930.3</v>
      </c>
      <c r="T961" s="162">
        <f t="shared" si="110"/>
        <v>-180.59999999999991</v>
      </c>
      <c r="U961" s="71">
        <f t="shared" si="111"/>
        <v>401.1</v>
      </c>
      <c r="V961" s="71">
        <f t="shared" si="112"/>
        <v>348.6</v>
      </c>
    </row>
    <row r="962" spans="1:22" x14ac:dyDescent="0.25">
      <c r="A962" s="60" t="s">
        <v>3921</v>
      </c>
      <c r="B962" s="190" t="s">
        <v>1598</v>
      </c>
      <c r="C962" s="191" t="s">
        <v>107</v>
      </c>
      <c r="D962" s="192">
        <v>70582</v>
      </c>
      <c r="E962" s="198" t="s">
        <v>1362</v>
      </c>
      <c r="F962" s="194" t="s">
        <v>143</v>
      </c>
      <c r="G962" s="195">
        <v>25</v>
      </c>
      <c r="H962" s="196">
        <v>25</v>
      </c>
      <c r="I962" s="197">
        <v>6.14</v>
      </c>
      <c r="J962" s="196">
        <v>4.95</v>
      </c>
      <c r="K962" s="197">
        <v>2.2400000000000002</v>
      </c>
      <c r="L962" s="196">
        <v>1.8</v>
      </c>
      <c r="M962" s="196">
        <f t="shared" si="119"/>
        <v>168.75</v>
      </c>
      <c r="N962" s="196">
        <f t="shared" si="120"/>
        <v>168.75</v>
      </c>
      <c r="O962" s="37"/>
      <c r="P962" s="71">
        <v>6.14</v>
      </c>
      <c r="Q962" s="71">
        <v>2.2400000000000002</v>
      </c>
      <c r="R962" s="71">
        <v>209.5</v>
      </c>
      <c r="S962" s="71">
        <v>209.5</v>
      </c>
      <c r="T962" s="162">
        <f t="shared" si="110"/>
        <v>-40.75</v>
      </c>
      <c r="U962" s="71">
        <f t="shared" si="111"/>
        <v>123.75</v>
      </c>
      <c r="V962" s="71">
        <f t="shared" si="112"/>
        <v>45</v>
      </c>
    </row>
    <row r="963" spans="1:22" x14ac:dyDescent="0.25">
      <c r="A963" s="60" t="s">
        <v>3922</v>
      </c>
      <c r="B963" s="190" t="s">
        <v>1599</v>
      </c>
      <c r="C963" s="191" t="s">
        <v>107</v>
      </c>
      <c r="D963" s="192">
        <v>70682</v>
      </c>
      <c r="E963" s="198" t="s">
        <v>1111</v>
      </c>
      <c r="F963" s="194" t="s">
        <v>102</v>
      </c>
      <c r="G963" s="195">
        <v>8</v>
      </c>
      <c r="H963" s="196">
        <v>8</v>
      </c>
      <c r="I963" s="197">
        <v>5.22</v>
      </c>
      <c r="J963" s="196">
        <v>4.2</v>
      </c>
      <c r="K963" s="197">
        <v>5.61</v>
      </c>
      <c r="L963" s="196">
        <v>4.5199999999999996</v>
      </c>
      <c r="M963" s="196">
        <f t="shared" si="119"/>
        <v>69.760000000000005</v>
      </c>
      <c r="N963" s="196">
        <f t="shared" si="120"/>
        <v>69.760000000000005</v>
      </c>
      <c r="O963" s="37"/>
      <c r="P963" s="71">
        <v>5.22</v>
      </c>
      <c r="Q963" s="71">
        <v>5.61</v>
      </c>
      <c r="R963" s="71">
        <v>86.64</v>
      </c>
      <c r="S963" s="71">
        <v>86.64</v>
      </c>
      <c r="T963" s="162">
        <f t="shared" si="110"/>
        <v>-16.879999999999995</v>
      </c>
      <c r="U963" s="71">
        <f t="shared" si="111"/>
        <v>33.6</v>
      </c>
      <c r="V963" s="71">
        <f t="shared" si="112"/>
        <v>36.159999999999997</v>
      </c>
    </row>
    <row r="964" spans="1:22" x14ac:dyDescent="0.25">
      <c r="A964" s="60" t="s">
        <v>3923</v>
      </c>
      <c r="B964" s="190" t="s">
        <v>1600</v>
      </c>
      <c r="C964" s="191" t="s">
        <v>107</v>
      </c>
      <c r="D964" s="192">
        <v>70646</v>
      </c>
      <c r="E964" s="198" t="s">
        <v>1107</v>
      </c>
      <c r="F964" s="194" t="s">
        <v>102</v>
      </c>
      <c r="G964" s="195">
        <v>1</v>
      </c>
      <c r="H964" s="196">
        <v>1</v>
      </c>
      <c r="I964" s="197">
        <v>44.67</v>
      </c>
      <c r="J964" s="196">
        <v>36.020000000000003</v>
      </c>
      <c r="K964" s="197">
        <v>46.71</v>
      </c>
      <c r="L964" s="196">
        <v>37.67</v>
      </c>
      <c r="M964" s="196">
        <f t="shared" si="119"/>
        <v>73.69</v>
      </c>
      <c r="N964" s="196">
        <f t="shared" si="120"/>
        <v>73.69</v>
      </c>
      <c r="O964" s="37"/>
      <c r="P964" s="71">
        <v>44.67</v>
      </c>
      <c r="Q964" s="71">
        <v>46.71</v>
      </c>
      <c r="R964" s="71">
        <v>91.38</v>
      </c>
      <c r="S964" s="71">
        <v>91.38</v>
      </c>
      <c r="T964" s="162">
        <f t="shared" si="110"/>
        <v>-17.689999999999998</v>
      </c>
      <c r="U964" s="71">
        <f t="shared" si="111"/>
        <v>36.020000000000003</v>
      </c>
      <c r="V964" s="71">
        <f t="shared" si="112"/>
        <v>37.67</v>
      </c>
    </row>
    <row r="965" spans="1:22" ht="36" x14ac:dyDescent="0.3">
      <c r="A965" s="60" t="s">
        <v>3924</v>
      </c>
      <c r="B965" s="190" t="s">
        <v>1601</v>
      </c>
      <c r="C965" s="191" t="s">
        <v>131</v>
      </c>
      <c r="D965" s="192">
        <v>101883</v>
      </c>
      <c r="E965" s="193" t="s">
        <v>2949</v>
      </c>
      <c r="F965" s="194" t="s">
        <v>102</v>
      </c>
      <c r="G965" s="195">
        <v>1</v>
      </c>
      <c r="H965" s="196">
        <v>1</v>
      </c>
      <c r="I965" s="197">
        <v>500.41</v>
      </c>
      <c r="J965" s="196">
        <v>403.58</v>
      </c>
      <c r="K965" s="197">
        <v>22.27</v>
      </c>
      <c r="L965" s="196">
        <v>17.96</v>
      </c>
      <c r="M965" s="196">
        <f t="shared" si="119"/>
        <v>421.54</v>
      </c>
      <c r="N965" s="196">
        <f t="shared" si="120"/>
        <v>421.54</v>
      </c>
      <c r="O965" s="45"/>
      <c r="P965" s="71">
        <v>500.41</v>
      </c>
      <c r="Q965" s="71">
        <v>22.27</v>
      </c>
      <c r="R965" s="71">
        <v>522.67999999999995</v>
      </c>
      <c r="S965" s="71">
        <v>522.67999999999995</v>
      </c>
      <c r="T965" s="162">
        <f t="shared" si="110"/>
        <v>-101.13999999999993</v>
      </c>
      <c r="U965" s="71">
        <f t="shared" si="111"/>
        <v>403.58</v>
      </c>
      <c r="V965" s="71">
        <f t="shared" si="112"/>
        <v>17.96</v>
      </c>
    </row>
    <row r="966" spans="1:22" x14ac:dyDescent="0.25">
      <c r="A966" s="60" t="s">
        <v>3925</v>
      </c>
      <c r="B966" s="190" t="s">
        <v>1602</v>
      </c>
      <c r="C966" s="191" t="s">
        <v>107</v>
      </c>
      <c r="D966" s="192">
        <v>71184</v>
      </c>
      <c r="E966" s="198" t="s">
        <v>358</v>
      </c>
      <c r="F966" s="194" t="s">
        <v>102</v>
      </c>
      <c r="G966" s="195">
        <v>3</v>
      </c>
      <c r="H966" s="196">
        <v>3</v>
      </c>
      <c r="I966" s="197">
        <v>88.98</v>
      </c>
      <c r="J966" s="196">
        <v>71.760000000000005</v>
      </c>
      <c r="K966" s="197">
        <v>37.36</v>
      </c>
      <c r="L966" s="196">
        <v>30.13</v>
      </c>
      <c r="M966" s="196">
        <f t="shared" si="119"/>
        <v>305.67</v>
      </c>
      <c r="N966" s="196">
        <f t="shared" si="120"/>
        <v>305.67</v>
      </c>
      <c r="O966" s="37"/>
      <c r="P966" s="71">
        <v>88.98</v>
      </c>
      <c r="Q966" s="71">
        <v>37.36</v>
      </c>
      <c r="R966" s="71">
        <v>379.02</v>
      </c>
      <c r="S966" s="71">
        <v>379.02</v>
      </c>
      <c r="T966" s="162">
        <f t="shared" si="110"/>
        <v>-73.349999999999966</v>
      </c>
      <c r="U966" s="71">
        <f t="shared" si="111"/>
        <v>215.28</v>
      </c>
      <c r="V966" s="71">
        <f t="shared" si="112"/>
        <v>90.39</v>
      </c>
    </row>
    <row r="967" spans="1:22" ht="24" x14ac:dyDescent="0.3">
      <c r="A967" s="60" t="s">
        <v>3926</v>
      </c>
      <c r="B967" s="190" t="s">
        <v>1603</v>
      </c>
      <c r="C967" s="191" t="s">
        <v>131</v>
      </c>
      <c r="D967" s="192">
        <v>93670</v>
      </c>
      <c r="E967" s="193" t="s">
        <v>2950</v>
      </c>
      <c r="F967" s="194" t="s">
        <v>102</v>
      </c>
      <c r="G967" s="195">
        <v>1</v>
      </c>
      <c r="H967" s="196">
        <v>1</v>
      </c>
      <c r="I967" s="197">
        <v>60.46</v>
      </c>
      <c r="J967" s="196">
        <v>48.76</v>
      </c>
      <c r="K967" s="197">
        <v>7.54</v>
      </c>
      <c r="L967" s="196">
        <v>6.08</v>
      </c>
      <c r="M967" s="196">
        <f t="shared" si="119"/>
        <v>54.84</v>
      </c>
      <c r="N967" s="196">
        <f t="shared" si="120"/>
        <v>54.84</v>
      </c>
      <c r="O967" s="45"/>
      <c r="P967" s="71">
        <v>60.46</v>
      </c>
      <c r="Q967" s="71">
        <v>7.54</v>
      </c>
      <c r="R967" s="71">
        <v>68</v>
      </c>
      <c r="S967" s="71">
        <v>68</v>
      </c>
      <c r="T967" s="162">
        <f t="shared" si="110"/>
        <v>-13.159999999999997</v>
      </c>
      <c r="U967" s="71">
        <f t="shared" si="111"/>
        <v>48.76</v>
      </c>
      <c r="V967" s="71">
        <f t="shared" si="112"/>
        <v>6.08</v>
      </c>
    </row>
    <row r="968" spans="1:22" ht="24" x14ac:dyDescent="0.3">
      <c r="A968" s="60" t="s">
        <v>3927</v>
      </c>
      <c r="B968" s="190" t="s">
        <v>1604</v>
      </c>
      <c r="C968" s="191" t="s">
        <v>131</v>
      </c>
      <c r="D968" s="192">
        <v>93654</v>
      </c>
      <c r="E968" s="198" t="s">
        <v>356</v>
      </c>
      <c r="F968" s="194" t="s">
        <v>102</v>
      </c>
      <c r="G968" s="195">
        <v>4</v>
      </c>
      <c r="H968" s="196">
        <v>4</v>
      </c>
      <c r="I968" s="197">
        <v>9.2100000000000009</v>
      </c>
      <c r="J968" s="196">
        <v>7.42</v>
      </c>
      <c r="K968" s="197">
        <v>1.79</v>
      </c>
      <c r="L968" s="196">
        <v>1.44</v>
      </c>
      <c r="M968" s="196">
        <f t="shared" si="119"/>
        <v>35.44</v>
      </c>
      <c r="N968" s="196">
        <f t="shared" si="120"/>
        <v>35.44</v>
      </c>
      <c r="O968" s="45"/>
      <c r="P968" s="71">
        <v>9.2100000000000009</v>
      </c>
      <c r="Q968" s="71">
        <v>1.79</v>
      </c>
      <c r="R968" s="71">
        <v>44</v>
      </c>
      <c r="S968" s="71">
        <v>44</v>
      </c>
      <c r="T968" s="162">
        <f t="shared" si="110"/>
        <v>-8.5600000000000023</v>
      </c>
      <c r="U968" s="71">
        <f t="shared" si="111"/>
        <v>29.68</v>
      </c>
      <c r="V968" s="71">
        <f t="shared" si="112"/>
        <v>5.76</v>
      </c>
    </row>
    <row r="969" spans="1:22" x14ac:dyDescent="0.25">
      <c r="A969" s="60" t="s">
        <v>3928</v>
      </c>
      <c r="B969" s="190" t="s">
        <v>1605</v>
      </c>
      <c r="C969" s="191" t="s">
        <v>107</v>
      </c>
      <c r="D969" s="192">
        <v>71450</v>
      </c>
      <c r="E969" s="198" t="s">
        <v>1398</v>
      </c>
      <c r="F969" s="194" t="s">
        <v>102</v>
      </c>
      <c r="G969" s="195">
        <v>1</v>
      </c>
      <c r="H969" s="196">
        <v>1</v>
      </c>
      <c r="I969" s="197">
        <v>139.65</v>
      </c>
      <c r="J969" s="196">
        <v>112.62</v>
      </c>
      <c r="K969" s="197">
        <v>22.42</v>
      </c>
      <c r="L969" s="196">
        <v>18.079999999999998</v>
      </c>
      <c r="M969" s="196">
        <f t="shared" si="119"/>
        <v>130.69999999999999</v>
      </c>
      <c r="N969" s="196">
        <f t="shared" si="120"/>
        <v>130.69999999999999</v>
      </c>
      <c r="O969" s="37"/>
      <c r="P969" s="71">
        <v>139.65</v>
      </c>
      <c r="Q969" s="71">
        <v>22.42</v>
      </c>
      <c r="R969" s="71">
        <v>162.07</v>
      </c>
      <c r="S969" s="71">
        <v>162.07</v>
      </c>
      <c r="T969" s="162">
        <f t="shared" si="110"/>
        <v>-31.370000000000005</v>
      </c>
      <c r="U969" s="71">
        <f t="shared" si="111"/>
        <v>112.62</v>
      </c>
      <c r="V969" s="71">
        <f t="shared" si="112"/>
        <v>18.079999999999998</v>
      </c>
    </row>
    <row r="970" spans="1:22" x14ac:dyDescent="0.25">
      <c r="A970" s="60" t="s">
        <v>3929</v>
      </c>
      <c r="B970" s="190" t="s">
        <v>1606</v>
      </c>
      <c r="C970" s="191" t="s">
        <v>107</v>
      </c>
      <c r="D970" s="192">
        <v>71194</v>
      </c>
      <c r="E970" s="198" t="s">
        <v>324</v>
      </c>
      <c r="F970" s="194" t="s">
        <v>143</v>
      </c>
      <c r="G970" s="195">
        <v>50</v>
      </c>
      <c r="H970" s="196">
        <v>50</v>
      </c>
      <c r="I970" s="197">
        <v>2.5299999999999998</v>
      </c>
      <c r="J970" s="196">
        <v>2.04</v>
      </c>
      <c r="K970" s="197">
        <v>6.35</v>
      </c>
      <c r="L970" s="196">
        <v>5.12</v>
      </c>
      <c r="M970" s="196">
        <f t="shared" si="119"/>
        <v>358</v>
      </c>
      <c r="N970" s="196">
        <f t="shared" si="120"/>
        <v>358</v>
      </c>
      <c r="O970" s="37"/>
      <c r="P970" s="71">
        <v>2.5299999999999998</v>
      </c>
      <c r="Q970" s="71">
        <v>6.35</v>
      </c>
      <c r="R970" s="71">
        <v>444</v>
      </c>
      <c r="S970" s="71">
        <v>444</v>
      </c>
      <c r="T970" s="162">
        <f t="shared" si="110"/>
        <v>-86</v>
      </c>
      <c r="U970" s="71">
        <f t="shared" si="111"/>
        <v>102</v>
      </c>
      <c r="V970" s="71">
        <f t="shared" si="112"/>
        <v>256</v>
      </c>
    </row>
    <row r="971" spans="1:22" x14ac:dyDescent="0.25">
      <c r="A971" s="60" t="s">
        <v>3930</v>
      </c>
      <c r="B971" s="190" t="s">
        <v>1607</v>
      </c>
      <c r="C971" s="191" t="s">
        <v>107</v>
      </c>
      <c r="D971" s="192">
        <v>71195</v>
      </c>
      <c r="E971" s="198" t="s">
        <v>1133</v>
      </c>
      <c r="F971" s="194" t="s">
        <v>143</v>
      </c>
      <c r="G971" s="195">
        <v>6</v>
      </c>
      <c r="H971" s="196">
        <v>6</v>
      </c>
      <c r="I971" s="197">
        <v>3.15</v>
      </c>
      <c r="J971" s="196">
        <v>2.54</v>
      </c>
      <c r="K971" s="197">
        <v>7.47</v>
      </c>
      <c r="L971" s="196">
        <v>6.02</v>
      </c>
      <c r="M971" s="196">
        <f t="shared" si="119"/>
        <v>51.36</v>
      </c>
      <c r="N971" s="196">
        <f t="shared" si="120"/>
        <v>51.36</v>
      </c>
      <c r="O971" s="37"/>
      <c r="P971" s="71">
        <v>3.15</v>
      </c>
      <c r="Q971" s="71">
        <v>7.47</v>
      </c>
      <c r="R971" s="71">
        <v>63.72</v>
      </c>
      <c r="S971" s="71">
        <v>63.72</v>
      </c>
      <c r="T971" s="162">
        <f t="shared" si="110"/>
        <v>-12.36</v>
      </c>
      <c r="U971" s="71">
        <f t="shared" si="111"/>
        <v>15.24</v>
      </c>
      <c r="V971" s="71">
        <f t="shared" si="112"/>
        <v>36.119999999999997</v>
      </c>
    </row>
    <row r="972" spans="1:22" x14ac:dyDescent="0.25">
      <c r="A972" s="60" t="s">
        <v>3931</v>
      </c>
      <c r="B972" s="190" t="s">
        <v>1608</v>
      </c>
      <c r="C972" s="191" t="s">
        <v>107</v>
      </c>
      <c r="D972" s="192">
        <v>70371</v>
      </c>
      <c r="E972" s="198" t="s">
        <v>864</v>
      </c>
      <c r="F972" s="194" t="s">
        <v>102</v>
      </c>
      <c r="G972" s="195">
        <v>8</v>
      </c>
      <c r="H972" s="196">
        <v>8</v>
      </c>
      <c r="I972" s="197">
        <v>1.47</v>
      </c>
      <c r="J972" s="196">
        <v>1.18</v>
      </c>
      <c r="K972" s="197">
        <v>0.37</v>
      </c>
      <c r="L972" s="196">
        <v>0.28999999999999998</v>
      </c>
      <c r="M972" s="196">
        <f t="shared" si="119"/>
        <v>11.76</v>
      </c>
      <c r="N972" s="196">
        <f t="shared" si="120"/>
        <v>11.76</v>
      </c>
      <c r="O972" s="37"/>
      <c r="P972" s="71">
        <v>1.47</v>
      </c>
      <c r="Q972" s="71">
        <v>0.37</v>
      </c>
      <c r="R972" s="71">
        <v>14.72</v>
      </c>
      <c r="S972" s="71">
        <v>14.72</v>
      </c>
      <c r="T972" s="162">
        <f t="shared" si="110"/>
        <v>-2.9600000000000009</v>
      </c>
      <c r="U972" s="71">
        <f t="shared" si="111"/>
        <v>9.44</v>
      </c>
      <c r="V972" s="71">
        <f t="shared" si="112"/>
        <v>2.3199999999999998</v>
      </c>
    </row>
    <row r="973" spans="1:22" x14ac:dyDescent="0.25">
      <c r="A973" s="60" t="s">
        <v>3932</v>
      </c>
      <c r="B973" s="190" t="s">
        <v>1609</v>
      </c>
      <c r="C973" s="191" t="s">
        <v>107</v>
      </c>
      <c r="D973" s="192">
        <v>70421</v>
      </c>
      <c r="E973" s="198" t="s">
        <v>340</v>
      </c>
      <c r="F973" s="194" t="s">
        <v>341</v>
      </c>
      <c r="G973" s="195">
        <v>8</v>
      </c>
      <c r="H973" s="196">
        <v>8</v>
      </c>
      <c r="I973" s="197">
        <v>1.78</v>
      </c>
      <c r="J973" s="196">
        <v>1.43</v>
      </c>
      <c r="K973" s="197">
        <v>0.37</v>
      </c>
      <c r="L973" s="196">
        <v>0.28999999999999998</v>
      </c>
      <c r="M973" s="196">
        <f t="shared" si="119"/>
        <v>13.76</v>
      </c>
      <c r="N973" s="196">
        <f t="shared" si="120"/>
        <v>13.76</v>
      </c>
      <c r="O973" s="37"/>
      <c r="P973" s="71">
        <v>1.78</v>
      </c>
      <c r="Q973" s="71">
        <v>0.37</v>
      </c>
      <c r="R973" s="71">
        <v>17.2</v>
      </c>
      <c r="S973" s="71">
        <v>17.2</v>
      </c>
      <c r="T973" s="162">
        <f t="shared" ref="T973:T1036" si="121">N973-S973</f>
        <v>-3.4399999999999995</v>
      </c>
      <c r="U973" s="71">
        <f t="shared" si="111"/>
        <v>11.44</v>
      </c>
      <c r="V973" s="71">
        <f t="shared" si="112"/>
        <v>2.3199999999999998</v>
      </c>
    </row>
    <row r="974" spans="1:22" x14ac:dyDescent="0.25">
      <c r="A974" s="60" t="s">
        <v>3933</v>
      </c>
      <c r="B974" s="190" t="s">
        <v>1610</v>
      </c>
      <c r="C974" s="191" t="s">
        <v>107</v>
      </c>
      <c r="D974" s="192">
        <v>71201</v>
      </c>
      <c r="E974" s="198" t="s">
        <v>520</v>
      </c>
      <c r="F974" s="194" t="s">
        <v>143</v>
      </c>
      <c r="G974" s="195">
        <v>12</v>
      </c>
      <c r="H974" s="196">
        <v>12</v>
      </c>
      <c r="I974" s="197">
        <v>5.33</v>
      </c>
      <c r="J974" s="196">
        <v>4.29</v>
      </c>
      <c r="K974" s="197">
        <v>6.35</v>
      </c>
      <c r="L974" s="196">
        <v>5.12</v>
      </c>
      <c r="M974" s="196">
        <f t="shared" si="119"/>
        <v>112.92</v>
      </c>
      <c r="N974" s="196">
        <f t="shared" si="120"/>
        <v>112.92</v>
      </c>
      <c r="O974" s="37"/>
      <c r="P974" s="71">
        <v>5.33</v>
      </c>
      <c r="Q974" s="71">
        <v>6.35</v>
      </c>
      <c r="R974" s="71">
        <v>140.16</v>
      </c>
      <c r="S974" s="71">
        <v>140.16</v>
      </c>
      <c r="T974" s="162">
        <f t="shared" si="121"/>
        <v>-27.239999999999995</v>
      </c>
      <c r="U974" s="71">
        <f t="shared" si="111"/>
        <v>51.48</v>
      </c>
      <c r="V974" s="71">
        <f t="shared" si="112"/>
        <v>61.44</v>
      </c>
    </row>
    <row r="975" spans="1:22" ht="24" x14ac:dyDescent="0.3">
      <c r="A975" s="60" t="s">
        <v>3934</v>
      </c>
      <c r="B975" s="190" t="s">
        <v>1611</v>
      </c>
      <c r="C975" s="191" t="s">
        <v>131</v>
      </c>
      <c r="D975" s="192">
        <v>91875</v>
      </c>
      <c r="E975" s="198" t="s">
        <v>526</v>
      </c>
      <c r="F975" s="194" t="s">
        <v>102</v>
      </c>
      <c r="G975" s="195">
        <v>8</v>
      </c>
      <c r="H975" s="196">
        <v>8</v>
      </c>
      <c r="I975" s="197">
        <v>2.39</v>
      </c>
      <c r="J975" s="196">
        <v>1.92</v>
      </c>
      <c r="K975" s="197">
        <v>5.25</v>
      </c>
      <c r="L975" s="196">
        <v>4.2300000000000004</v>
      </c>
      <c r="M975" s="196">
        <f t="shared" si="119"/>
        <v>49.2</v>
      </c>
      <c r="N975" s="196">
        <f t="shared" si="120"/>
        <v>49.2</v>
      </c>
      <c r="O975" s="45"/>
      <c r="P975" s="71">
        <v>2.39</v>
      </c>
      <c r="Q975" s="71">
        <v>5.25</v>
      </c>
      <c r="R975" s="71">
        <v>61.12</v>
      </c>
      <c r="S975" s="71">
        <v>61.12</v>
      </c>
      <c r="T975" s="162">
        <f t="shared" si="121"/>
        <v>-11.919999999999995</v>
      </c>
      <c r="U975" s="71">
        <f t="shared" si="111"/>
        <v>15.36</v>
      </c>
      <c r="V975" s="71">
        <f t="shared" si="112"/>
        <v>33.840000000000003</v>
      </c>
    </row>
    <row r="976" spans="1:22" x14ac:dyDescent="0.25">
      <c r="A976" s="60" t="s">
        <v>3935</v>
      </c>
      <c r="B976" s="190" t="s">
        <v>1612</v>
      </c>
      <c r="C976" s="191" t="s">
        <v>107</v>
      </c>
      <c r="D976" s="192">
        <v>71141</v>
      </c>
      <c r="E976" s="198" t="s">
        <v>1123</v>
      </c>
      <c r="F976" s="194" t="s">
        <v>102</v>
      </c>
      <c r="G976" s="195">
        <v>2</v>
      </c>
      <c r="H976" s="196">
        <v>2</v>
      </c>
      <c r="I976" s="197">
        <v>2.57</v>
      </c>
      <c r="J976" s="196">
        <v>2.0699999999999998</v>
      </c>
      <c r="K976" s="197">
        <v>3.74</v>
      </c>
      <c r="L976" s="196">
        <v>3.01</v>
      </c>
      <c r="M976" s="196">
        <f t="shared" si="119"/>
        <v>10.16</v>
      </c>
      <c r="N976" s="196">
        <f t="shared" si="120"/>
        <v>10.16</v>
      </c>
      <c r="O976" s="37"/>
      <c r="P976" s="71">
        <v>2.57</v>
      </c>
      <c r="Q976" s="71">
        <v>3.74</v>
      </c>
      <c r="R976" s="71">
        <v>12.62</v>
      </c>
      <c r="S976" s="71">
        <v>12.62</v>
      </c>
      <c r="T976" s="162">
        <f t="shared" si="121"/>
        <v>-2.4599999999999991</v>
      </c>
      <c r="U976" s="71">
        <f t="shared" ref="U976:U1039" si="122">TRUNC(J976*H976,2)</f>
        <v>4.1399999999999997</v>
      </c>
      <c r="V976" s="71">
        <f t="shared" ref="V976:V1039" si="123">TRUNC(L976*H976,2)</f>
        <v>6.02</v>
      </c>
    </row>
    <row r="977" spans="1:22" ht="24" x14ac:dyDescent="0.3">
      <c r="A977" s="60" t="s">
        <v>3936</v>
      </c>
      <c r="B977" s="190" t="s">
        <v>1613</v>
      </c>
      <c r="C977" s="191" t="s">
        <v>131</v>
      </c>
      <c r="D977" s="192">
        <v>95808</v>
      </c>
      <c r="E977" s="198" t="s">
        <v>1614</v>
      </c>
      <c r="F977" s="194" t="s">
        <v>102</v>
      </c>
      <c r="G977" s="195">
        <v>2</v>
      </c>
      <c r="H977" s="196">
        <v>2</v>
      </c>
      <c r="I977" s="197">
        <v>12.03</v>
      </c>
      <c r="J977" s="196">
        <v>9.6999999999999993</v>
      </c>
      <c r="K977" s="197">
        <v>13.1</v>
      </c>
      <c r="L977" s="196">
        <v>10.56</v>
      </c>
      <c r="M977" s="196">
        <f t="shared" si="119"/>
        <v>40.520000000000003</v>
      </c>
      <c r="N977" s="196">
        <f t="shared" si="120"/>
        <v>40.520000000000003</v>
      </c>
      <c r="O977" s="45"/>
      <c r="P977" s="71">
        <v>12.03</v>
      </c>
      <c r="Q977" s="71">
        <v>13.1</v>
      </c>
      <c r="R977" s="71">
        <v>50.26</v>
      </c>
      <c r="S977" s="71">
        <v>50.26</v>
      </c>
      <c r="T977" s="162">
        <f t="shared" si="121"/>
        <v>-9.7399999999999949</v>
      </c>
      <c r="U977" s="71">
        <f t="shared" si="122"/>
        <v>19.399999999999999</v>
      </c>
      <c r="V977" s="71">
        <f t="shared" si="123"/>
        <v>21.12</v>
      </c>
    </row>
    <row r="978" spans="1:22" ht="24" x14ac:dyDescent="0.3">
      <c r="A978" s="60" t="s">
        <v>3937</v>
      </c>
      <c r="B978" s="190" t="s">
        <v>1615</v>
      </c>
      <c r="C978" s="191" t="s">
        <v>131</v>
      </c>
      <c r="D978" s="192">
        <v>95814</v>
      </c>
      <c r="E978" s="198" t="s">
        <v>1616</v>
      </c>
      <c r="F978" s="194" t="s">
        <v>102</v>
      </c>
      <c r="G978" s="195">
        <v>2</v>
      </c>
      <c r="H978" s="196">
        <v>2</v>
      </c>
      <c r="I978" s="197">
        <v>10.54</v>
      </c>
      <c r="J978" s="196">
        <v>8.5</v>
      </c>
      <c r="K978" s="197">
        <v>7.97</v>
      </c>
      <c r="L978" s="196">
        <v>6.42</v>
      </c>
      <c r="M978" s="196">
        <f t="shared" si="119"/>
        <v>29.84</v>
      </c>
      <c r="N978" s="196">
        <f t="shared" si="120"/>
        <v>29.84</v>
      </c>
      <c r="O978" s="45"/>
      <c r="P978" s="71">
        <v>10.54</v>
      </c>
      <c r="Q978" s="71">
        <v>7.97</v>
      </c>
      <c r="R978" s="71">
        <v>37.020000000000003</v>
      </c>
      <c r="S978" s="71">
        <v>37.020000000000003</v>
      </c>
      <c r="T978" s="162">
        <f t="shared" si="121"/>
        <v>-7.1800000000000033</v>
      </c>
      <c r="U978" s="71">
        <f t="shared" si="122"/>
        <v>17</v>
      </c>
      <c r="V978" s="71">
        <f t="shared" si="123"/>
        <v>12.84</v>
      </c>
    </row>
    <row r="979" spans="1:22" ht="24" x14ac:dyDescent="0.3">
      <c r="A979" s="60" t="s">
        <v>3938</v>
      </c>
      <c r="B979" s="190" t="s">
        <v>1617</v>
      </c>
      <c r="C979" s="191" t="s">
        <v>131</v>
      </c>
      <c r="D979" s="192">
        <v>95805</v>
      </c>
      <c r="E979" s="193" t="s">
        <v>2951</v>
      </c>
      <c r="F979" s="194" t="s">
        <v>102</v>
      </c>
      <c r="G979" s="195">
        <v>2</v>
      </c>
      <c r="H979" s="196">
        <v>2</v>
      </c>
      <c r="I979" s="197">
        <v>10.11</v>
      </c>
      <c r="J979" s="196">
        <v>8.15</v>
      </c>
      <c r="K979" s="197">
        <v>9.11</v>
      </c>
      <c r="L979" s="196">
        <v>7.34</v>
      </c>
      <c r="M979" s="196">
        <f t="shared" si="119"/>
        <v>30.98</v>
      </c>
      <c r="N979" s="196">
        <f t="shared" si="120"/>
        <v>30.98</v>
      </c>
      <c r="O979" s="45"/>
      <c r="P979" s="71">
        <v>10.11</v>
      </c>
      <c r="Q979" s="71">
        <v>9.11</v>
      </c>
      <c r="R979" s="71">
        <v>38.44</v>
      </c>
      <c r="S979" s="71">
        <v>38.44</v>
      </c>
      <c r="T979" s="162">
        <f t="shared" si="121"/>
        <v>-7.4599999999999973</v>
      </c>
      <c r="U979" s="71">
        <f t="shared" si="122"/>
        <v>16.3</v>
      </c>
      <c r="V979" s="71">
        <f t="shared" si="123"/>
        <v>14.68</v>
      </c>
    </row>
    <row r="980" spans="1:22" x14ac:dyDescent="0.25">
      <c r="A980" s="60" t="s">
        <v>3939</v>
      </c>
      <c r="B980" s="190" t="s">
        <v>1618</v>
      </c>
      <c r="C980" s="191" t="s">
        <v>107</v>
      </c>
      <c r="D980" s="192">
        <v>71331</v>
      </c>
      <c r="E980" s="198" t="s">
        <v>1141</v>
      </c>
      <c r="F980" s="194" t="s">
        <v>102</v>
      </c>
      <c r="G980" s="195">
        <v>1</v>
      </c>
      <c r="H980" s="196">
        <v>1</v>
      </c>
      <c r="I980" s="197">
        <v>9.56</v>
      </c>
      <c r="J980" s="196">
        <v>7.71</v>
      </c>
      <c r="K980" s="197">
        <v>14.94</v>
      </c>
      <c r="L980" s="196">
        <v>12.04</v>
      </c>
      <c r="M980" s="196">
        <f t="shared" si="119"/>
        <v>19.75</v>
      </c>
      <c r="N980" s="196">
        <f t="shared" si="120"/>
        <v>19.75</v>
      </c>
      <c r="O980" s="37"/>
      <c r="P980" s="71">
        <v>9.56</v>
      </c>
      <c r="Q980" s="71">
        <v>14.94</v>
      </c>
      <c r="R980" s="71">
        <v>24.5</v>
      </c>
      <c r="S980" s="71">
        <v>24.5</v>
      </c>
      <c r="T980" s="162">
        <f t="shared" si="121"/>
        <v>-4.75</v>
      </c>
      <c r="U980" s="71">
        <f t="shared" si="122"/>
        <v>7.71</v>
      </c>
      <c r="V980" s="71">
        <f t="shared" si="123"/>
        <v>12.04</v>
      </c>
    </row>
    <row r="981" spans="1:22" x14ac:dyDescent="0.25">
      <c r="A981" s="60" t="s">
        <v>3940</v>
      </c>
      <c r="B981" s="190" t="s">
        <v>1619</v>
      </c>
      <c r="C981" s="191" t="s">
        <v>107</v>
      </c>
      <c r="D981" s="192">
        <v>71321</v>
      </c>
      <c r="E981" s="198" t="s">
        <v>1620</v>
      </c>
      <c r="F981" s="194" t="s">
        <v>102</v>
      </c>
      <c r="G981" s="195">
        <v>1</v>
      </c>
      <c r="H981" s="196">
        <v>1</v>
      </c>
      <c r="I981" s="197">
        <v>16.690000000000001</v>
      </c>
      <c r="J981" s="196">
        <v>13.46</v>
      </c>
      <c r="K981" s="197">
        <v>7.47</v>
      </c>
      <c r="L981" s="196">
        <v>6.02</v>
      </c>
      <c r="M981" s="196">
        <f t="shared" si="119"/>
        <v>19.48</v>
      </c>
      <c r="N981" s="196">
        <f t="shared" si="120"/>
        <v>19.48</v>
      </c>
      <c r="O981" s="37"/>
      <c r="P981" s="71">
        <v>16.690000000000001</v>
      </c>
      <c r="Q981" s="71">
        <v>7.47</v>
      </c>
      <c r="R981" s="71">
        <v>24.16</v>
      </c>
      <c r="S981" s="71">
        <v>24.16</v>
      </c>
      <c r="T981" s="162">
        <f t="shared" si="121"/>
        <v>-4.68</v>
      </c>
      <c r="U981" s="71">
        <f t="shared" si="122"/>
        <v>13.46</v>
      </c>
      <c r="V981" s="71">
        <f t="shared" si="123"/>
        <v>6.02</v>
      </c>
    </row>
    <row r="982" spans="1:22" x14ac:dyDescent="0.25">
      <c r="A982" s="60" t="s">
        <v>3941</v>
      </c>
      <c r="B982" s="190" t="s">
        <v>1621</v>
      </c>
      <c r="C982" s="191" t="s">
        <v>107</v>
      </c>
      <c r="D982" s="192">
        <v>71440</v>
      </c>
      <c r="E982" s="198" t="s">
        <v>378</v>
      </c>
      <c r="F982" s="194" t="s">
        <v>102</v>
      </c>
      <c r="G982" s="195">
        <v>1</v>
      </c>
      <c r="H982" s="196">
        <v>1</v>
      </c>
      <c r="I982" s="197">
        <v>7.71</v>
      </c>
      <c r="J982" s="196">
        <v>6.21</v>
      </c>
      <c r="K982" s="197">
        <v>7.84</v>
      </c>
      <c r="L982" s="196">
        <v>6.32</v>
      </c>
      <c r="M982" s="196">
        <f t="shared" si="119"/>
        <v>12.53</v>
      </c>
      <c r="N982" s="196">
        <f t="shared" si="120"/>
        <v>12.53</v>
      </c>
      <c r="O982" s="37"/>
      <c r="P982" s="71">
        <v>7.71</v>
      </c>
      <c r="Q982" s="71">
        <v>7.84</v>
      </c>
      <c r="R982" s="71">
        <v>15.55</v>
      </c>
      <c r="S982" s="71">
        <v>15.55</v>
      </c>
      <c r="T982" s="162">
        <f t="shared" si="121"/>
        <v>-3.0200000000000014</v>
      </c>
      <c r="U982" s="71">
        <f t="shared" si="122"/>
        <v>6.21</v>
      </c>
      <c r="V982" s="71">
        <f t="shared" si="123"/>
        <v>6.32</v>
      </c>
    </row>
    <row r="983" spans="1:22" x14ac:dyDescent="0.25">
      <c r="A983" s="60" t="s">
        <v>3942</v>
      </c>
      <c r="B983" s="190" t="s">
        <v>1622</v>
      </c>
      <c r="C983" s="191" t="s">
        <v>107</v>
      </c>
      <c r="D983" s="192">
        <v>71441</v>
      </c>
      <c r="E983" s="198" t="s">
        <v>382</v>
      </c>
      <c r="F983" s="194" t="s">
        <v>102</v>
      </c>
      <c r="G983" s="195">
        <v>1</v>
      </c>
      <c r="H983" s="196">
        <v>1</v>
      </c>
      <c r="I983" s="197">
        <v>11.05</v>
      </c>
      <c r="J983" s="196">
        <v>8.91</v>
      </c>
      <c r="K983" s="197">
        <v>13.82</v>
      </c>
      <c r="L983" s="196">
        <v>11.14</v>
      </c>
      <c r="M983" s="196">
        <f t="shared" si="119"/>
        <v>20.05</v>
      </c>
      <c r="N983" s="196">
        <f t="shared" si="120"/>
        <v>20.05</v>
      </c>
      <c r="O983" s="37"/>
      <c r="P983" s="75">
        <v>11.05</v>
      </c>
      <c r="Q983" s="76">
        <v>13.82</v>
      </c>
      <c r="R983" s="74">
        <v>24.87</v>
      </c>
      <c r="S983" s="75">
        <v>24.87</v>
      </c>
      <c r="T983" s="162">
        <f t="shared" si="121"/>
        <v>-4.82</v>
      </c>
      <c r="U983" s="71">
        <f t="shared" si="122"/>
        <v>8.91</v>
      </c>
      <c r="V983" s="71">
        <f t="shared" si="123"/>
        <v>11.14</v>
      </c>
    </row>
    <row r="984" spans="1:22" ht="24" x14ac:dyDescent="0.3">
      <c r="A984" s="60" t="s">
        <v>3943</v>
      </c>
      <c r="B984" s="190" t="s">
        <v>1623</v>
      </c>
      <c r="C984" s="191" t="s">
        <v>127</v>
      </c>
      <c r="D984" s="199" t="s">
        <v>386</v>
      </c>
      <c r="E984" s="193" t="s">
        <v>2914</v>
      </c>
      <c r="F984" s="194" t="s">
        <v>102</v>
      </c>
      <c r="G984" s="195">
        <v>10</v>
      </c>
      <c r="H984" s="196">
        <v>10</v>
      </c>
      <c r="I984" s="197">
        <v>91.28</v>
      </c>
      <c r="J984" s="196">
        <v>73.61</v>
      </c>
      <c r="K984" s="197">
        <v>14.44</v>
      </c>
      <c r="L984" s="196">
        <v>11.64</v>
      </c>
      <c r="M984" s="196">
        <f t="shared" si="119"/>
        <v>852.5</v>
      </c>
      <c r="N984" s="196">
        <f t="shared" si="120"/>
        <v>852.5</v>
      </c>
      <c r="O984" s="45"/>
      <c r="P984" s="81">
        <v>91.28</v>
      </c>
      <c r="Q984" s="81">
        <v>14.44</v>
      </c>
      <c r="R984" s="81">
        <v>1057.2</v>
      </c>
      <c r="S984" s="81">
        <v>1057.2</v>
      </c>
      <c r="T984" s="162">
        <f t="shared" si="121"/>
        <v>-204.70000000000005</v>
      </c>
      <c r="U984" s="71">
        <f t="shared" si="122"/>
        <v>736.1</v>
      </c>
      <c r="V984" s="71">
        <f t="shared" si="123"/>
        <v>116.4</v>
      </c>
    </row>
    <row r="985" spans="1:22" x14ac:dyDescent="0.3">
      <c r="A985" s="60" t="s">
        <v>3944</v>
      </c>
      <c r="B985" s="190" t="s">
        <v>1624</v>
      </c>
      <c r="C985" s="191" t="s">
        <v>131</v>
      </c>
      <c r="D985" s="192">
        <v>100903</v>
      </c>
      <c r="E985" s="198" t="s">
        <v>388</v>
      </c>
      <c r="F985" s="194" t="s">
        <v>102</v>
      </c>
      <c r="G985" s="195">
        <v>20</v>
      </c>
      <c r="H985" s="196">
        <v>20</v>
      </c>
      <c r="I985" s="197">
        <v>19.95</v>
      </c>
      <c r="J985" s="196">
        <v>16.079999999999998</v>
      </c>
      <c r="K985" s="197">
        <v>7.25</v>
      </c>
      <c r="L985" s="196">
        <v>5.84</v>
      </c>
      <c r="M985" s="196">
        <f t="shared" si="119"/>
        <v>438.4</v>
      </c>
      <c r="N985" s="196">
        <f t="shared" si="120"/>
        <v>438.4</v>
      </c>
      <c r="O985" s="45"/>
      <c r="P985" s="75">
        <v>19.95</v>
      </c>
      <c r="Q985" s="76">
        <v>7.25</v>
      </c>
      <c r="R985" s="74">
        <v>544</v>
      </c>
      <c r="S985" s="75">
        <v>544</v>
      </c>
      <c r="T985" s="162">
        <f t="shared" si="121"/>
        <v>-105.60000000000002</v>
      </c>
      <c r="U985" s="71">
        <f t="shared" si="122"/>
        <v>321.60000000000002</v>
      </c>
      <c r="V985" s="71">
        <f t="shared" si="123"/>
        <v>116.8</v>
      </c>
    </row>
    <row r="986" spans="1:22" ht="24" x14ac:dyDescent="0.3">
      <c r="A986" s="60" t="s">
        <v>3945</v>
      </c>
      <c r="B986" s="190" t="s">
        <v>1625</v>
      </c>
      <c r="C986" s="191" t="s">
        <v>131</v>
      </c>
      <c r="D986" s="192">
        <v>92004</v>
      </c>
      <c r="E986" s="198" t="s">
        <v>1626</v>
      </c>
      <c r="F986" s="194" t="s">
        <v>102</v>
      </c>
      <c r="G986" s="195">
        <v>2</v>
      </c>
      <c r="H986" s="196">
        <v>2</v>
      </c>
      <c r="I986" s="197">
        <v>25.75</v>
      </c>
      <c r="J986" s="196">
        <v>20.76</v>
      </c>
      <c r="K986" s="197">
        <v>26.64</v>
      </c>
      <c r="L986" s="196">
        <v>21.48</v>
      </c>
      <c r="M986" s="196">
        <f t="shared" si="119"/>
        <v>84.48</v>
      </c>
      <c r="N986" s="196">
        <f t="shared" si="120"/>
        <v>84.48</v>
      </c>
      <c r="O986" s="45"/>
      <c r="P986" s="81">
        <v>25.75</v>
      </c>
      <c r="Q986" s="81">
        <v>26.64</v>
      </c>
      <c r="R986" s="81">
        <v>104.78</v>
      </c>
      <c r="S986" s="81">
        <v>104.78</v>
      </c>
      <c r="T986" s="162">
        <f t="shared" si="121"/>
        <v>-20.299999999999997</v>
      </c>
      <c r="U986" s="71">
        <f t="shared" si="122"/>
        <v>41.52</v>
      </c>
      <c r="V986" s="71">
        <f t="shared" si="123"/>
        <v>42.96</v>
      </c>
    </row>
    <row r="987" spans="1:22" x14ac:dyDescent="0.25">
      <c r="A987" s="60" t="s">
        <v>3946</v>
      </c>
      <c r="B987" s="190" t="s">
        <v>1627</v>
      </c>
      <c r="C987" s="191" t="s">
        <v>107</v>
      </c>
      <c r="D987" s="192">
        <v>72585</v>
      </c>
      <c r="E987" s="198" t="s">
        <v>370</v>
      </c>
      <c r="F987" s="194" t="s">
        <v>102</v>
      </c>
      <c r="G987" s="195">
        <v>2</v>
      </c>
      <c r="H987" s="196">
        <v>2</v>
      </c>
      <c r="I987" s="197">
        <v>11.58</v>
      </c>
      <c r="J987" s="196">
        <v>9.33</v>
      </c>
      <c r="K987" s="197">
        <v>10.84</v>
      </c>
      <c r="L987" s="196">
        <v>8.74</v>
      </c>
      <c r="M987" s="196">
        <f t="shared" si="119"/>
        <v>36.14</v>
      </c>
      <c r="N987" s="196">
        <f t="shared" si="120"/>
        <v>36.14</v>
      </c>
      <c r="O987" s="37"/>
      <c r="P987" s="71">
        <v>11.58</v>
      </c>
      <c r="Q987" s="71">
        <v>10.84</v>
      </c>
      <c r="R987" s="71">
        <v>44.84</v>
      </c>
      <c r="S987" s="71">
        <v>44.84</v>
      </c>
      <c r="T987" s="162">
        <f t="shared" si="121"/>
        <v>-8.7000000000000028</v>
      </c>
      <c r="U987" s="71">
        <f t="shared" si="122"/>
        <v>18.66</v>
      </c>
      <c r="V987" s="71">
        <f t="shared" si="123"/>
        <v>17.48</v>
      </c>
    </row>
    <row r="988" spans="1:22" x14ac:dyDescent="0.25">
      <c r="A988" s="60" t="s">
        <v>3947</v>
      </c>
      <c r="B988" s="178" t="s">
        <v>1628</v>
      </c>
      <c r="C988" s="181"/>
      <c r="D988" s="181"/>
      <c r="E988" s="180" t="s">
        <v>36</v>
      </c>
      <c r="F988" s="181"/>
      <c r="G988" s="182"/>
      <c r="H988" s="182"/>
      <c r="I988" s="177"/>
      <c r="J988" s="182"/>
      <c r="K988" s="177"/>
      <c r="L988" s="182"/>
      <c r="M988" s="183">
        <f>M989</f>
        <v>3368.79</v>
      </c>
      <c r="N988" s="183">
        <f>N989</f>
        <v>3368.79</v>
      </c>
      <c r="O988" s="37"/>
      <c r="P988" s="67"/>
      <c r="Q988" s="67"/>
      <c r="R988" s="68">
        <v>4177.9799999999996</v>
      </c>
      <c r="S988" s="68">
        <v>4177.9799999999996</v>
      </c>
      <c r="T988" s="162">
        <f t="shared" si="121"/>
        <v>-809.1899999999996</v>
      </c>
      <c r="U988" s="71">
        <f t="shared" si="122"/>
        <v>0</v>
      </c>
      <c r="V988" s="71">
        <f t="shared" si="123"/>
        <v>0</v>
      </c>
    </row>
    <row r="989" spans="1:22" ht="24" x14ac:dyDescent="0.3">
      <c r="A989" s="60" t="s">
        <v>3948</v>
      </c>
      <c r="B989" s="190" t="s">
        <v>1629</v>
      </c>
      <c r="C989" s="191" t="s">
        <v>107</v>
      </c>
      <c r="D989" s="192">
        <v>100160</v>
      </c>
      <c r="E989" s="193" t="s">
        <v>2946</v>
      </c>
      <c r="F989" s="194" t="s">
        <v>108</v>
      </c>
      <c r="G989" s="195">
        <v>81</v>
      </c>
      <c r="H989" s="196">
        <v>81</v>
      </c>
      <c r="I989" s="197">
        <v>23.65</v>
      </c>
      <c r="J989" s="196">
        <v>19.07</v>
      </c>
      <c r="K989" s="197">
        <v>27.93</v>
      </c>
      <c r="L989" s="196">
        <v>22.52</v>
      </c>
      <c r="M989" s="196">
        <f>TRUNC(((J989*G989)+(L989*G989)),2)</f>
        <v>3368.79</v>
      </c>
      <c r="N989" s="196">
        <f>TRUNC(((J989*H989)+(L989*H989)),2)</f>
        <v>3368.79</v>
      </c>
      <c r="O989" s="45"/>
      <c r="P989" s="71">
        <v>23.65</v>
      </c>
      <c r="Q989" s="71">
        <v>27.93</v>
      </c>
      <c r="R989" s="71">
        <v>4177.9799999999996</v>
      </c>
      <c r="S989" s="71">
        <v>4177.9799999999996</v>
      </c>
      <c r="T989" s="162">
        <f t="shared" si="121"/>
        <v>-809.1899999999996</v>
      </c>
      <c r="U989" s="71">
        <f t="shared" si="122"/>
        <v>1544.67</v>
      </c>
      <c r="V989" s="71">
        <f t="shared" si="123"/>
        <v>1824.12</v>
      </c>
    </row>
    <row r="990" spans="1:22" x14ac:dyDescent="0.25">
      <c r="A990" s="60" t="s">
        <v>3949</v>
      </c>
      <c r="B990" s="178" t="s">
        <v>1630</v>
      </c>
      <c r="C990" s="181"/>
      <c r="D990" s="181"/>
      <c r="E990" s="180" t="s">
        <v>38</v>
      </c>
      <c r="F990" s="181"/>
      <c r="G990" s="182"/>
      <c r="H990" s="182"/>
      <c r="I990" s="177"/>
      <c r="J990" s="182"/>
      <c r="K990" s="177"/>
      <c r="L990" s="182"/>
      <c r="M990" s="183">
        <f>M991</f>
        <v>602.86</v>
      </c>
      <c r="N990" s="183">
        <f>N991</f>
        <v>602.86</v>
      </c>
      <c r="O990" s="37"/>
      <c r="P990" s="67"/>
      <c r="Q990" s="67"/>
      <c r="R990" s="68">
        <v>747.77</v>
      </c>
      <c r="S990" s="68">
        <v>747.77</v>
      </c>
      <c r="T990" s="162">
        <f t="shared" si="121"/>
        <v>-144.90999999999997</v>
      </c>
      <c r="U990" s="71">
        <f t="shared" si="122"/>
        <v>0</v>
      </c>
      <c r="V990" s="71">
        <f t="shared" si="123"/>
        <v>0</v>
      </c>
    </row>
    <row r="991" spans="1:22" x14ac:dyDescent="0.25">
      <c r="A991" s="60" t="s">
        <v>3950</v>
      </c>
      <c r="B991" s="190" t="s">
        <v>1631</v>
      </c>
      <c r="C991" s="191" t="s">
        <v>107</v>
      </c>
      <c r="D991" s="192">
        <v>120902</v>
      </c>
      <c r="E991" s="198" t="s">
        <v>894</v>
      </c>
      <c r="F991" s="194" t="s">
        <v>108</v>
      </c>
      <c r="G991" s="195">
        <v>21.5</v>
      </c>
      <c r="H991" s="196">
        <v>21.5</v>
      </c>
      <c r="I991" s="197">
        <v>12.97</v>
      </c>
      <c r="J991" s="196">
        <v>10.46</v>
      </c>
      <c r="K991" s="197">
        <v>21.81</v>
      </c>
      <c r="L991" s="196">
        <v>17.579999999999998</v>
      </c>
      <c r="M991" s="196">
        <f>TRUNC(((J991*G991)+(L991*G991)),2)</f>
        <v>602.86</v>
      </c>
      <c r="N991" s="196">
        <f>TRUNC(((J991*H991)+(L991*H991)),2)</f>
        <v>602.86</v>
      </c>
      <c r="O991" s="37"/>
      <c r="P991" s="71">
        <v>12.97</v>
      </c>
      <c r="Q991" s="71">
        <v>21.81</v>
      </c>
      <c r="R991" s="71">
        <v>747.77</v>
      </c>
      <c r="S991" s="71">
        <v>747.77</v>
      </c>
      <c r="T991" s="162">
        <f t="shared" si="121"/>
        <v>-144.90999999999997</v>
      </c>
      <c r="U991" s="71">
        <f t="shared" si="122"/>
        <v>224.89</v>
      </c>
      <c r="V991" s="71">
        <f t="shared" si="123"/>
        <v>377.97</v>
      </c>
    </row>
    <row r="992" spans="1:22" x14ac:dyDescent="0.25">
      <c r="A992" s="60" t="s">
        <v>3951</v>
      </c>
      <c r="B992" s="178" t="s">
        <v>1632</v>
      </c>
      <c r="C992" s="181"/>
      <c r="D992" s="181"/>
      <c r="E992" s="180" t="s">
        <v>40</v>
      </c>
      <c r="F992" s="181"/>
      <c r="G992" s="182"/>
      <c r="H992" s="182"/>
      <c r="I992" s="177"/>
      <c r="J992" s="182"/>
      <c r="K992" s="177"/>
      <c r="L992" s="182"/>
      <c r="M992" s="183">
        <f>M993</f>
        <v>15811.95</v>
      </c>
      <c r="N992" s="183">
        <f>N993</f>
        <v>15811.95</v>
      </c>
      <c r="O992" s="37"/>
      <c r="P992" s="67"/>
      <c r="Q992" s="67"/>
      <c r="R992" s="68">
        <v>19621.47</v>
      </c>
      <c r="S992" s="68">
        <v>19621.47</v>
      </c>
      <c r="T992" s="162">
        <f t="shared" si="121"/>
        <v>-3809.5200000000004</v>
      </c>
      <c r="U992" s="71">
        <f t="shared" si="122"/>
        <v>0</v>
      </c>
      <c r="V992" s="71">
        <f t="shared" si="123"/>
        <v>0</v>
      </c>
    </row>
    <row r="993" spans="1:22" ht="36" x14ac:dyDescent="0.3">
      <c r="A993" s="60" t="s">
        <v>3952</v>
      </c>
      <c r="B993" s="190" t="s">
        <v>1633</v>
      </c>
      <c r="C993" s="191" t="s">
        <v>131</v>
      </c>
      <c r="D993" s="192">
        <v>100775</v>
      </c>
      <c r="E993" s="198" t="s">
        <v>1226</v>
      </c>
      <c r="F993" s="194" t="s">
        <v>201</v>
      </c>
      <c r="G993" s="195">
        <v>1221</v>
      </c>
      <c r="H993" s="196">
        <v>1221</v>
      </c>
      <c r="I993" s="197">
        <v>15.21</v>
      </c>
      <c r="J993" s="196">
        <v>12.26</v>
      </c>
      <c r="K993" s="197">
        <v>0.86</v>
      </c>
      <c r="L993" s="196">
        <v>0.69</v>
      </c>
      <c r="M993" s="196">
        <f>TRUNC(((J993*G993)+(L993*G993)),2)</f>
        <v>15811.95</v>
      </c>
      <c r="N993" s="196">
        <f>TRUNC(((J993*H993)+(L993*H993)),2)</f>
        <v>15811.95</v>
      </c>
      <c r="O993" s="46"/>
      <c r="P993" s="71">
        <v>15.21</v>
      </c>
      <c r="Q993" s="71">
        <v>0.86</v>
      </c>
      <c r="R993" s="71">
        <v>19621.47</v>
      </c>
      <c r="S993" s="71">
        <v>19621.47</v>
      </c>
      <c r="T993" s="162">
        <f t="shared" si="121"/>
        <v>-3809.5200000000004</v>
      </c>
      <c r="U993" s="71">
        <f t="shared" si="122"/>
        <v>14969.46</v>
      </c>
      <c r="V993" s="71">
        <f t="shared" si="123"/>
        <v>842.49</v>
      </c>
    </row>
    <row r="994" spans="1:22" x14ac:dyDescent="0.25">
      <c r="A994" s="60" t="s">
        <v>3953</v>
      </c>
      <c r="B994" s="178" t="s">
        <v>1634</v>
      </c>
      <c r="C994" s="181"/>
      <c r="D994" s="181"/>
      <c r="E994" s="180" t="s">
        <v>42</v>
      </c>
      <c r="F994" s="181"/>
      <c r="G994" s="182"/>
      <c r="H994" s="182"/>
      <c r="I994" s="177"/>
      <c r="J994" s="182"/>
      <c r="K994" s="177"/>
      <c r="L994" s="182"/>
      <c r="M994" s="183">
        <f>SUM(M995:M997)</f>
        <v>3881.2700000000004</v>
      </c>
      <c r="N994" s="183">
        <f>SUM(N995:N997)</f>
        <v>3881.2700000000004</v>
      </c>
      <c r="O994" s="37"/>
      <c r="P994" s="67"/>
      <c r="Q994" s="67"/>
      <c r="R994" s="68">
        <v>4813.78</v>
      </c>
      <c r="S994" s="68">
        <v>4813.78</v>
      </c>
      <c r="T994" s="162">
        <f t="shared" si="121"/>
        <v>-932.50999999999931</v>
      </c>
      <c r="U994" s="71">
        <f t="shared" si="122"/>
        <v>0</v>
      </c>
      <c r="V994" s="71">
        <f t="shared" si="123"/>
        <v>0</v>
      </c>
    </row>
    <row r="995" spans="1:22" x14ac:dyDescent="0.25">
      <c r="A995" s="60" t="s">
        <v>3954</v>
      </c>
      <c r="B995" s="190" t="s">
        <v>1635</v>
      </c>
      <c r="C995" s="191" t="s">
        <v>107</v>
      </c>
      <c r="D995" s="192">
        <v>160100</v>
      </c>
      <c r="E995" s="198" t="s">
        <v>1229</v>
      </c>
      <c r="F995" s="194" t="s">
        <v>108</v>
      </c>
      <c r="G995" s="195">
        <v>88.69</v>
      </c>
      <c r="H995" s="196">
        <v>88.69</v>
      </c>
      <c r="I995" s="197">
        <v>37.08</v>
      </c>
      <c r="J995" s="196">
        <v>29.9</v>
      </c>
      <c r="K995" s="197">
        <v>4.01</v>
      </c>
      <c r="L995" s="196">
        <v>3.23</v>
      </c>
      <c r="M995" s="196">
        <f>TRUNC(((J995*G995)+(L995*G995)),2)</f>
        <v>2938.29</v>
      </c>
      <c r="N995" s="196">
        <f>TRUNC(((J995*H995)+(L995*H995)),2)</f>
        <v>2938.29</v>
      </c>
      <c r="O995" s="37"/>
      <c r="P995" s="71">
        <v>37.08</v>
      </c>
      <c r="Q995" s="71">
        <v>4.01</v>
      </c>
      <c r="R995" s="71">
        <v>3644.27</v>
      </c>
      <c r="S995" s="71">
        <v>3644.27</v>
      </c>
      <c r="T995" s="162">
        <f t="shared" si="121"/>
        <v>-705.98</v>
      </c>
      <c r="U995" s="71">
        <f t="shared" si="122"/>
        <v>2651.83</v>
      </c>
      <c r="V995" s="71">
        <f t="shared" si="123"/>
        <v>286.45999999999998</v>
      </c>
    </row>
    <row r="996" spans="1:22" x14ac:dyDescent="0.25">
      <c r="A996" s="60" t="s">
        <v>3955</v>
      </c>
      <c r="B996" s="190" t="s">
        <v>1636</v>
      </c>
      <c r="C996" s="191" t="s">
        <v>107</v>
      </c>
      <c r="D996" s="192">
        <v>160101</v>
      </c>
      <c r="E996" s="198" t="s">
        <v>1231</v>
      </c>
      <c r="F996" s="194" t="s">
        <v>143</v>
      </c>
      <c r="G996" s="195">
        <v>9.0500000000000007</v>
      </c>
      <c r="H996" s="196">
        <v>9.0500000000000007</v>
      </c>
      <c r="I996" s="197">
        <v>20.04</v>
      </c>
      <c r="J996" s="196">
        <v>16.16</v>
      </c>
      <c r="K996" s="197">
        <v>19.5</v>
      </c>
      <c r="L996" s="196">
        <v>15.72</v>
      </c>
      <c r="M996" s="196">
        <f>TRUNC(((J996*G996)+(L996*G996)),2)</f>
        <v>288.51</v>
      </c>
      <c r="N996" s="196">
        <f>TRUNC(((J996*H996)+(L996*H996)),2)</f>
        <v>288.51</v>
      </c>
      <c r="O996" s="37"/>
      <c r="P996" s="71">
        <v>20.04</v>
      </c>
      <c r="Q996" s="71">
        <v>19.5</v>
      </c>
      <c r="R996" s="71">
        <v>357.83</v>
      </c>
      <c r="S996" s="71">
        <v>357.83</v>
      </c>
      <c r="T996" s="162">
        <f t="shared" si="121"/>
        <v>-69.319999999999993</v>
      </c>
      <c r="U996" s="71">
        <f t="shared" si="122"/>
        <v>146.24</v>
      </c>
      <c r="V996" s="71">
        <f t="shared" si="123"/>
        <v>142.26</v>
      </c>
    </row>
    <row r="997" spans="1:22" x14ac:dyDescent="0.25">
      <c r="A997" s="60" t="s">
        <v>3956</v>
      </c>
      <c r="B997" s="190" t="s">
        <v>1637</v>
      </c>
      <c r="C997" s="191" t="s">
        <v>107</v>
      </c>
      <c r="D997" s="192">
        <v>160403</v>
      </c>
      <c r="E997" s="198" t="s">
        <v>1233</v>
      </c>
      <c r="F997" s="194" t="s">
        <v>143</v>
      </c>
      <c r="G997" s="195">
        <v>37.700000000000003</v>
      </c>
      <c r="H997" s="196">
        <v>37.700000000000003</v>
      </c>
      <c r="I997" s="197">
        <v>10.74</v>
      </c>
      <c r="J997" s="196">
        <v>8.66</v>
      </c>
      <c r="K997" s="197">
        <v>10.79</v>
      </c>
      <c r="L997" s="196">
        <v>8.6999999999999993</v>
      </c>
      <c r="M997" s="196">
        <f>TRUNC(((J997*G997)+(L997*G997)),2)</f>
        <v>654.47</v>
      </c>
      <c r="N997" s="196">
        <f>TRUNC(((J997*H997)+(L997*H997)),2)</f>
        <v>654.47</v>
      </c>
      <c r="O997" s="37"/>
      <c r="P997" s="71">
        <v>10.74</v>
      </c>
      <c r="Q997" s="71">
        <v>10.79</v>
      </c>
      <c r="R997" s="71">
        <v>811.68</v>
      </c>
      <c r="S997" s="71">
        <v>811.68</v>
      </c>
      <c r="T997" s="162">
        <f t="shared" si="121"/>
        <v>-157.20999999999992</v>
      </c>
      <c r="U997" s="71">
        <f t="shared" si="122"/>
        <v>326.48</v>
      </c>
      <c r="V997" s="71">
        <f t="shared" si="123"/>
        <v>327.99</v>
      </c>
    </row>
    <row r="998" spans="1:22" x14ac:dyDescent="0.25">
      <c r="A998" s="60" t="s">
        <v>3957</v>
      </c>
      <c r="B998" s="178" t="s">
        <v>1638</v>
      </c>
      <c r="C998" s="181"/>
      <c r="D998" s="181"/>
      <c r="E998" s="180" t="s">
        <v>44</v>
      </c>
      <c r="F998" s="181"/>
      <c r="G998" s="182"/>
      <c r="H998" s="182"/>
      <c r="I998" s="177"/>
      <c r="J998" s="182"/>
      <c r="K998" s="177"/>
      <c r="L998" s="182"/>
      <c r="M998" s="183">
        <f>SUM(M999:M1001)</f>
        <v>3026.2000000000003</v>
      </c>
      <c r="N998" s="183">
        <f>SUM(N999:N1001)</f>
        <v>3026.2000000000003</v>
      </c>
      <c r="O998" s="37"/>
      <c r="P998" s="67"/>
      <c r="Q998" s="67"/>
      <c r="R998" s="68">
        <v>3752.42</v>
      </c>
      <c r="S998" s="68">
        <v>3752.42</v>
      </c>
      <c r="T998" s="162">
        <f t="shared" si="121"/>
        <v>-726.2199999999998</v>
      </c>
      <c r="U998" s="71">
        <f t="shared" si="122"/>
        <v>0</v>
      </c>
      <c r="V998" s="71">
        <f t="shared" si="123"/>
        <v>0</v>
      </c>
    </row>
    <row r="999" spans="1:22" x14ac:dyDescent="0.25">
      <c r="A999" s="60" t="s">
        <v>3958</v>
      </c>
      <c r="B999" s="190" t="s">
        <v>1639</v>
      </c>
      <c r="C999" s="191" t="s">
        <v>107</v>
      </c>
      <c r="D999" s="192">
        <v>180401</v>
      </c>
      <c r="E999" s="198" t="s">
        <v>1640</v>
      </c>
      <c r="F999" s="194" t="s">
        <v>108</v>
      </c>
      <c r="G999" s="195">
        <v>4.8</v>
      </c>
      <c r="H999" s="196">
        <v>4.8</v>
      </c>
      <c r="I999" s="197">
        <v>231.94</v>
      </c>
      <c r="J999" s="196">
        <v>187.05</v>
      </c>
      <c r="K999" s="197">
        <v>48.85</v>
      </c>
      <c r="L999" s="196">
        <v>39.39</v>
      </c>
      <c r="M999" s="196">
        <f>TRUNC(((J999*G999)+(L999*G999)),2)</f>
        <v>1086.9100000000001</v>
      </c>
      <c r="N999" s="196">
        <f>TRUNC(((J999*H999)+(L999*H999)),2)</f>
        <v>1086.9100000000001</v>
      </c>
      <c r="O999" s="37"/>
      <c r="P999" s="71">
        <v>231.94</v>
      </c>
      <c r="Q999" s="71">
        <v>48.85</v>
      </c>
      <c r="R999" s="71">
        <v>1347.79</v>
      </c>
      <c r="S999" s="71">
        <v>1347.79</v>
      </c>
      <c r="T999" s="162">
        <f t="shared" si="121"/>
        <v>-260.87999999999988</v>
      </c>
      <c r="U999" s="71">
        <f t="shared" si="122"/>
        <v>897.84</v>
      </c>
      <c r="V999" s="71">
        <f t="shared" si="123"/>
        <v>189.07</v>
      </c>
    </row>
    <row r="1000" spans="1:22" x14ac:dyDescent="0.25">
      <c r="A1000" s="60" t="s">
        <v>3959</v>
      </c>
      <c r="B1000" s="190" t="s">
        <v>1641</v>
      </c>
      <c r="C1000" s="191" t="s">
        <v>107</v>
      </c>
      <c r="D1000" s="192">
        <v>180381</v>
      </c>
      <c r="E1000" s="198" t="s">
        <v>1642</v>
      </c>
      <c r="F1000" s="194" t="s">
        <v>108</v>
      </c>
      <c r="G1000" s="195">
        <v>2.4</v>
      </c>
      <c r="H1000" s="196">
        <v>2.4</v>
      </c>
      <c r="I1000" s="197">
        <v>438.91</v>
      </c>
      <c r="J1000" s="196">
        <v>353.98</v>
      </c>
      <c r="K1000" s="197">
        <v>48.85</v>
      </c>
      <c r="L1000" s="196">
        <v>39.39</v>
      </c>
      <c r="M1000" s="196">
        <f>TRUNC(((J1000*G1000)+(L1000*G1000)),2)</f>
        <v>944.08</v>
      </c>
      <c r="N1000" s="196">
        <f>TRUNC(((J1000*H1000)+(L1000*H1000)),2)</f>
        <v>944.08</v>
      </c>
      <c r="O1000" s="37"/>
      <c r="P1000" s="71">
        <v>438.91</v>
      </c>
      <c r="Q1000" s="71">
        <v>48.85</v>
      </c>
      <c r="R1000" s="71">
        <v>1170.6199999999999</v>
      </c>
      <c r="S1000" s="71">
        <v>1170.6199999999999</v>
      </c>
      <c r="T1000" s="162">
        <f t="shared" si="121"/>
        <v>-226.53999999999985</v>
      </c>
      <c r="U1000" s="71">
        <f t="shared" si="122"/>
        <v>849.55</v>
      </c>
      <c r="V1000" s="71">
        <f t="shared" si="123"/>
        <v>94.53</v>
      </c>
    </row>
    <row r="1001" spans="1:22" x14ac:dyDescent="0.25">
      <c r="A1001" s="60" t="s">
        <v>3960</v>
      </c>
      <c r="B1001" s="190" t="s">
        <v>1643</v>
      </c>
      <c r="C1001" s="191" t="s">
        <v>107</v>
      </c>
      <c r="D1001" s="192">
        <v>180501</v>
      </c>
      <c r="E1001" s="198" t="s">
        <v>1240</v>
      </c>
      <c r="F1001" s="194" t="s">
        <v>108</v>
      </c>
      <c r="G1001" s="195">
        <v>1.68</v>
      </c>
      <c r="H1001" s="196">
        <v>1.68</v>
      </c>
      <c r="I1001" s="197">
        <v>688.81</v>
      </c>
      <c r="J1001" s="196">
        <v>555.52</v>
      </c>
      <c r="K1001" s="197">
        <v>45.72</v>
      </c>
      <c r="L1001" s="196">
        <v>36.869999999999997</v>
      </c>
      <c r="M1001" s="196">
        <f>TRUNC(((J1001*G1001)+(L1001*G1001)),2)</f>
        <v>995.21</v>
      </c>
      <c r="N1001" s="196">
        <f>TRUNC(((J1001*H1001)+(L1001*H1001)),2)</f>
        <v>995.21</v>
      </c>
      <c r="O1001" s="37"/>
      <c r="P1001" s="71">
        <v>688.81</v>
      </c>
      <c r="Q1001" s="71">
        <v>45.72</v>
      </c>
      <c r="R1001" s="71">
        <v>1234.01</v>
      </c>
      <c r="S1001" s="71">
        <v>1234.01</v>
      </c>
      <c r="T1001" s="162">
        <f t="shared" si="121"/>
        <v>-238.79999999999995</v>
      </c>
      <c r="U1001" s="71">
        <f t="shared" si="122"/>
        <v>933.27</v>
      </c>
      <c r="V1001" s="71">
        <f t="shared" si="123"/>
        <v>61.94</v>
      </c>
    </row>
    <row r="1002" spans="1:22" x14ac:dyDescent="0.25">
      <c r="A1002" s="60" t="s">
        <v>3961</v>
      </c>
      <c r="B1002" s="178" t="s">
        <v>1644</v>
      </c>
      <c r="C1002" s="181"/>
      <c r="D1002" s="181"/>
      <c r="E1002" s="180" t="s">
        <v>46</v>
      </c>
      <c r="F1002" s="181"/>
      <c r="G1002" s="182"/>
      <c r="H1002" s="182"/>
      <c r="I1002" s="177"/>
      <c r="J1002" s="182"/>
      <c r="K1002" s="177"/>
      <c r="L1002" s="182"/>
      <c r="M1002" s="183">
        <f>M1003</f>
        <v>1184.97</v>
      </c>
      <c r="N1002" s="183">
        <f>N1003</f>
        <v>1184.97</v>
      </c>
      <c r="O1002" s="37"/>
      <c r="P1002" s="67"/>
      <c r="Q1002" s="67"/>
      <c r="R1002" s="68">
        <v>1469.3</v>
      </c>
      <c r="S1002" s="68">
        <v>1469.3</v>
      </c>
      <c r="T1002" s="162">
        <f t="shared" si="121"/>
        <v>-284.32999999999993</v>
      </c>
      <c r="U1002" s="71">
        <f t="shared" si="122"/>
        <v>0</v>
      </c>
      <c r="V1002" s="71">
        <f t="shared" si="123"/>
        <v>0</v>
      </c>
    </row>
    <row r="1003" spans="1:22" x14ac:dyDescent="0.25">
      <c r="A1003" s="60" t="s">
        <v>3962</v>
      </c>
      <c r="B1003" s="190" t="s">
        <v>1645</v>
      </c>
      <c r="C1003" s="191" t="s">
        <v>107</v>
      </c>
      <c r="D1003" s="192">
        <v>190102</v>
      </c>
      <c r="E1003" s="198" t="s">
        <v>1243</v>
      </c>
      <c r="F1003" s="194" t="s">
        <v>108</v>
      </c>
      <c r="G1003" s="195">
        <v>7.2</v>
      </c>
      <c r="H1003" s="196">
        <v>7.2</v>
      </c>
      <c r="I1003" s="197">
        <v>204.07</v>
      </c>
      <c r="J1003" s="196">
        <v>164.58</v>
      </c>
      <c r="K1003" s="197">
        <v>0</v>
      </c>
      <c r="L1003" s="196">
        <v>0</v>
      </c>
      <c r="M1003" s="196">
        <f>TRUNC(((J1003*G1003)+(L1003*G1003)),2)</f>
        <v>1184.97</v>
      </c>
      <c r="N1003" s="196">
        <f>TRUNC(((J1003*H1003)+(L1003*H1003)),2)</f>
        <v>1184.97</v>
      </c>
      <c r="O1003" s="37"/>
      <c r="P1003" s="71">
        <v>204.07</v>
      </c>
      <c r="Q1003" s="71">
        <v>0</v>
      </c>
      <c r="R1003" s="71">
        <v>1469.3</v>
      </c>
      <c r="S1003" s="71">
        <v>1469.3</v>
      </c>
      <c r="T1003" s="162">
        <f t="shared" si="121"/>
        <v>-284.32999999999993</v>
      </c>
      <c r="U1003" s="71">
        <f t="shared" si="122"/>
        <v>1184.97</v>
      </c>
      <c r="V1003" s="71">
        <f t="shared" si="123"/>
        <v>0</v>
      </c>
    </row>
    <row r="1004" spans="1:22" x14ac:dyDescent="0.25">
      <c r="A1004" s="60" t="s">
        <v>3963</v>
      </c>
      <c r="B1004" s="178" t="s">
        <v>1646</v>
      </c>
      <c r="C1004" s="181"/>
      <c r="D1004" s="181"/>
      <c r="E1004" s="180" t="s">
        <v>48</v>
      </c>
      <c r="F1004" s="181"/>
      <c r="G1004" s="182"/>
      <c r="H1004" s="182"/>
      <c r="I1004" s="177"/>
      <c r="J1004" s="182"/>
      <c r="K1004" s="177"/>
      <c r="L1004" s="182"/>
      <c r="M1004" s="183">
        <f>SUM(M1005:M1006)</f>
        <v>2960.8</v>
      </c>
      <c r="N1004" s="183">
        <f>SUM(N1005:N1006)</f>
        <v>2960.8</v>
      </c>
      <c r="O1004" s="37"/>
      <c r="P1004" s="67"/>
      <c r="Q1004" s="67"/>
      <c r="R1004" s="68">
        <v>3673.37</v>
      </c>
      <c r="S1004" s="68">
        <v>3673.37</v>
      </c>
      <c r="T1004" s="162">
        <f t="shared" si="121"/>
        <v>-712.56999999999971</v>
      </c>
      <c r="U1004" s="71">
        <f t="shared" si="122"/>
        <v>0</v>
      </c>
      <c r="V1004" s="71">
        <f t="shared" si="123"/>
        <v>0</v>
      </c>
    </row>
    <row r="1005" spans="1:22" x14ac:dyDescent="0.25">
      <c r="A1005" s="60" t="s">
        <v>3964</v>
      </c>
      <c r="B1005" s="190" t="s">
        <v>1647</v>
      </c>
      <c r="C1005" s="191" t="s">
        <v>107</v>
      </c>
      <c r="D1005" s="192">
        <v>200150</v>
      </c>
      <c r="E1005" s="198" t="s">
        <v>922</v>
      </c>
      <c r="F1005" s="194" t="s">
        <v>108</v>
      </c>
      <c r="G1005" s="195">
        <v>160.13</v>
      </c>
      <c r="H1005" s="196">
        <v>160.13</v>
      </c>
      <c r="I1005" s="197">
        <v>3.66</v>
      </c>
      <c r="J1005" s="196">
        <v>2.95</v>
      </c>
      <c r="K1005" s="197">
        <v>1.24</v>
      </c>
      <c r="L1005" s="196">
        <v>1</v>
      </c>
      <c r="M1005" s="196">
        <f>TRUNC(((J1005*G1005)+(L1005*G1005)),2)</f>
        <v>632.51</v>
      </c>
      <c r="N1005" s="196">
        <f>TRUNC(((J1005*H1005)+(L1005*H1005)),2)</f>
        <v>632.51</v>
      </c>
      <c r="O1005" s="37"/>
      <c r="P1005" s="71">
        <v>3.66</v>
      </c>
      <c r="Q1005" s="71">
        <v>1.24</v>
      </c>
      <c r="R1005" s="71">
        <v>784.63</v>
      </c>
      <c r="S1005" s="71">
        <v>784.63</v>
      </c>
      <c r="T1005" s="162">
        <f t="shared" si="121"/>
        <v>-152.12</v>
      </c>
      <c r="U1005" s="71">
        <f t="shared" si="122"/>
        <v>472.38</v>
      </c>
      <c r="V1005" s="71">
        <f t="shared" si="123"/>
        <v>160.13</v>
      </c>
    </row>
    <row r="1006" spans="1:22" x14ac:dyDescent="0.25">
      <c r="A1006" s="60" t="s">
        <v>3965</v>
      </c>
      <c r="B1006" s="190" t="s">
        <v>1648</v>
      </c>
      <c r="C1006" s="191" t="s">
        <v>107</v>
      </c>
      <c r="D1006" s="192">
        <v>200403</v>
      </c>
      <c r="E1006" s="198" t="s">
        <v>924</v>
      </c>
      <c r="F1006" s="194" t="s">
        <v>108</v>
      </c>
      <c r="G1006" s="195">
        <v>160.13</v>
      </c>
      <c r="H1006" s="196">
        <v>160.13</v>
      </c>
      <c r="I1006" s="197">
        <v>2.91</v>
      </c>
      <c r="J1006" s="196">
        <v>2.34</v>
      </c>
      <c r="K1006" s="197">
        <v>15.13</v>
      </c>
      <c r="L1006" s="196">
        <v>12.2</v>
      </c>
      <c r="M1006" s="196">
        <f>TRUNC(((J1006*G1006)+(L1006*G1006)),2)</f>
        <v>2328.29</v>
      </c>
      <c r="N1006" s="196">
        <f>TRUNC(((J1006*H1006)+(L1006*H1006)),2)</f>
        <v>2328.29</v>
      </c>
      <c r="O1006" s="37"/>
      <c r="P1006" s="71">
        <v>2.91</v>
      </c>
      <c r="Q1006" s="71">
        <v>15.13</v>
      </c>
      <c r="R1006" s="71">
        <v>2888.74</v>
      </c>
      <c r="S1006" s="71">
        <v>2888.74</v>
      </c>
      <c r="T1006" s="162">
        <f t="shared" si="121"/>
        <v>-560.44999999999982</v>
      </c>
      <c r="U1006" s="71">
        <f t="shared" si="122"/>
        <v>374.7</v>
      </c>
      <c r="V1006" s="71">
        <f t="shared" si="123"/>
        <v>1953.58</v>
      </c>
    </row>
    <row r="1007" spans="1:22" x14ac:dyDescent="0.25">
      <c r="A1007" s="60" t="s">
        <v>3966</v>
      </c>
      <c r="B1007" s="178" t="s">
        <v>1649</v>
      </c>
      <c r="C1007" s="181"/>
      <c r="D1007" s="181"/>
      <c r="E1007" s="180" t="s">
        <v>50</v>
      </c>
      <c r="F1007" s="181"/>
      <c r="G1007" s="182"/>
      <c r="H1007" s="182"/>
      <c r="I1007" s="177"/>
      <c r="J1007" s="182"/>
      <c r="K1007" s="177"/>
      <c r="L1007" s="182"/>
      <c r="M1007" s="183">
        <f>SUM(M1008:M1010)</f>
        <v>1161.22</v>
      </c>
      <c r="N1007" s="183">
        <f>SUM(N1008:N1010)</f>
        <v>1161.22</v>
      </c>
      <c r="O1007" s="37"/>
      <c r="P1007" s="67"/>
      <c r="Q1007" s="67"/>
      <c r="R1007" s="68">
        <v>1441.57</v>
      </c>
      <c r="S1007" s="68">
        <v>1441.57</v>
      </c>
      <c r="T1007" s="162">
        <f t="shared" si="121"/>
        <v>-280.34999999999991</v>
      </c>
      <c r="U1007" s="71">
        <f t="shared" si="122"/>
        <v>0</v>
      </c>
      <c r="V1007" s="71">
        <f t="shared" si="123"/>
        <v>0</v>
      </c>
    </row>
    <row r="1008" spans="1:22" x14ac:dyDescent="0.25">
      <c r="A1008" s="60" t="s">
        <v>3967</v>
      </c>
      <c r="B1008" s="190" t="s">
        <v>1650</v>
      </c>
      <c r="C1008" s="191" t="s">
        <v>107</v>
      </c>
      <c r="D1008" s="192">
        <v>210102</v>
      </c>
      <c r="E1008" s="198" t="s">
        <v>1255</v>
      </c>
      <c r="F1008" s="194" t="s">
        <v>108</v>
      </c>
      <c r="G1008" s="195">
        <v>54.65</v>
      </c>
      <c r="H1008" s="196">
        <v>54.65</v>
      </c>
      <c r="I1008" s="197">
        <v>3.66</v>
      </c>
      <c r="J1008" s="196">
        <v>2.95</v>
      </c>
      <c r="K1008" s="197">
        <v>1.24</v>
      </c>
      <c r="L1008" s="196">
        <v>1</v>
      </c>
      <c r="M1008" s="196">
        <f>TRUNC(((J1008*G1008)+(L1008*G1008)),2)</f>
        <v>215.86</v>
      </c>
      <c r="N1008" s="196">
        <f>TRUNC(((J1008*H1008)+(L1008*H1008)),2)</f>
        <v>215.86</v>
      </c>
      <c r="O1008" s="37"/>
      <c r="P1008" s="71">
        <v>3.66</v>
      </c>
      <c r="Q1008" s="71">
        <v>1.24</v>
      </c>
      <c r="R1008" s="71">
        <v>267.77999999999997</v>
      </c>
      <c r="S1008" s="71">
        <v>267.77999999999997</v>
      </c>
      <c r="T1008" s="162">
        <f t="shared" si="121"/>
        <v>-51.919999999999959</v>
      </c>
      <c r="U1008" s="71">
        <f t="shared" si="122"/>
        <v>161.21</v>
      </c>
      <c r="V1008" s="71">
        <f t="shared" si="123"/>
        <v>54.65</v>
      </c>
    </row>
    <row r="1009" spans="1:22" x14ac:dyDescent="0.25">
      <c r="A1009" s="60" t="s">
        <v>3968</v>
      </c>
      <c r="B1009" s="190" t="s">
        <v>1651</v>
      </c>
      <c r="C1009" s="191" t="s">
        <v>107</v>
      </c>
      <c r="D1009" s="192">
        <v>210515</v>
      </c>
      <c r="E1009" s="198" t="s">
        <v>1497</v>
      </c>
      <c r="F1009" s="194" t="s">
        <v>108</v>
      </c>
      <c r="G1009" s="195">
        <v>54.65</v>
      </c>
      <c r="H1009" s="196">
        <v>54.65</v>
      </c>
      <c r="I1009" s="197">
        <v>6</v>
      </c>
      <c r="J1009" s="196">
        <v>4.83</v>
      </c>
      <c r="K1009" s="197">
        <v>14.01</v>
      </c>
      <c r="L1009" s="196">
        <v>11.29</v>
      </c>
      <c r="M1009" s="196">
        <f>TRUNC(((J1009*G1009)+(L1009*G1009)),2)</f>
        <v>880.95</v>
      </c>
      <c r="N1009" s="196">
        <f>TRUNC(((J1009*H1009)+(L1009*H1009)),2)</f>
        <v>880.95</v>
      </c>
      <c r="O1009" s="37"/>
      <c r="P1009" s="71">
        <v>6</v>
      </c>
      <c r="Q1009" s="71">
        <v>14.01</v>
      </c>
      <c r="R1009" s="71">
        <v>1093.54</v>
      </c>
      <c r="S1009" s="71">
        <v>1093.54</v>
      </c>
      <c r="T1009" s="162">
        <f t="shared" si="121"/>
        <v>-212.58999999999992</v>
      </c>
      <c r="U1009" s="71">
        <f t="shared" si="122"/>
        <v>263.95</v>
      </c>
      <c r="V1009" s="71">
        <f t="shared" si="123"/>
        <v>616.99</v>
      </c>
    </row>
    <row r="1010" spans="1:22" x14ac:dyDescent="0.25">
      <c r="A1010" s="60" t="s">
        <v>3969</v>
      </c>
      <c r="B1010" s="190" t="s">
        <v>1652</v>
      </c>
      <c r="C1010" s="191" t="s">
        <v>131</v>
      </c>
      <c r="D1010" s="192">
        <v>96120</v>
      </c>
      <c r="E1010" s="198" t="s">
        <v>1653</v>
      </c>
      <c r="F1010" s="194" t="s">
        <v>143</v>
      </c>
      <c r="G1010" s="195">
        <v>26.4</v>
      </c>
      <c r="H1010" s="196">
        <v>26.4</v>
      </c>
      <c r="I1010" s="197">
        <v>1.83</v>
      </c>
      <c r="J1010" s="196">
        <v>1.47</v>
      </c>
      <c r="K1010" s="197">
        <v>1.21</v>
      </c>
      <c r="L1010" s="196">
        <v>0.97</v>
      </c>
      <c r="M1010" s="196">
        <f>TRUNC(((J1010*G1010)+(L1010*G1010)),2)</f>
        <v>64.41</v>
      </c>
      <c r="N1010" s="196">
        <f>TRUNC(((J1010*H1010)+(L1010*H1010)),2)</f>
        <v>64.41</v>
      </c>
      <c r="O1010" s="37"/>
      <c r="P1010" s="71">
        <v>1.83</v>
      </c>
      <c r="Q1010" s="71">
        <v>1.21</v>
      </c>
      <c r="R1010" s="71">
        <v>80.25</v>
      </c>
      <c r="S1010" s="71">
        <v>80.25</v>
      </c>
      <c r="T1010" s="162">
        <f t="shared" si="121"/>
        <v>-15.840000000000003</v>
      </c>
      <c r="U1010" s="71">
        <f t="shared" si="122"/>
        <v>38.799999999999997</v>
      </c>
      <c r="V1010" s="71">
        <f t="shared" si="123"/>
        <v>25.6</v>
      </c>
    </row>
    <row r="1011" spans="1:22" x14ac:dyDescent="0.25">
      <c r="A1011" s="60" t="s">
        <v>3970</v>
      </c>
      <c r="B1011" s="178" t="s">
        <v>1654</v>
      </c>
      <c r="C1011" s="181"/>
      <c r="D1011" s="181"/>
      <c r="E1011" s="180" t="s">
        <v>52</v>
      </c>
      <c r="F1011" s="181"/>
      <c r="G1011" s="182"/>
      <c r="H1011" s="182"/>
      <c r="I1011" s="177"/>
      <c r="J1011" s="182"/>
      <c r="K1011" s="177"/>
      <c r="L1011" s="182"/>
      <c r="M1011" s="183">
        <f>SUM(M1012:M1016)</f>
        <v>8135.72</v>
      </c>
      <c r="N1011" s="183">
        <f>SUM(N1012:N1016)</f>
        <v>8135.72</v>
      </c>
      <c r="O1011" s="37"/>
      <c r="P1011" s="67"/>
      <c r="Q1011" s="67"/>
      <c r="R1011" s="68">
        <v>10089.77</v>
      </c>
      <c r="S1011" s="68">
        <v>10089.77</v>
      </c>
      <c r="T1011" s="162">
        <f t="shared" si="121"/>
        <v>-1954.0500000000002</v>
      </c>
      <c r="U1011" s="71">
        <f t="shared" si="122"/>
        <v>0</v>
      </c>
      <c r="V1011" s="71">
        <f t="shared" si="123"/>
        <v>0</v>
      </c>
    </row>
    <row r="1012" spans="1:22" x14ac:dyDescent="0.3">
      <c r="A1012" s="60" t="s">
        <v>3971</v>
      </c>
      <c r="B1012" s="190" t="s">
        <v>1655</v>
      </c>
      <c r="C1012" s="191" t="s">
        <v>107</v>
      </c>
      <c r="D1012" s="192">
        <v>220101</v>
      </c>
      <c r="E1012" s="198" t="s">
        <v>1261</v>
      </c>
      <c r="F1012" s="194" t="s">
        <v>108</v>
      </c>
      <c r="G1012" s="195">
        <v>59.98</v>
      </c>
      <c r="H1012" s="196">
        <v>59.98</v>
      </c>
      <c r="I1012" s="197">
        <v>26.78</v>
      </c>
      <c r="J1012" s="196">
        <v>21.59</v>
      </c>
      <c r="K1012" s="197">
        <v>11.05</v>
      </c>
      <c r="L1012" s="196">
        <v>8.91</v>
      </c>
      <c r="M1012" s="196">
        <f>TRUNC(((J1012*G1012)+(L1012*G1012)),2)</f>
        <v>1829.39</v>
      </c>
      <c r="N1012" s="196">
        <f>TRUNC(((J1012*H1012)+(L1012*H1012)),2)</f>
        <v>1829.39</v>
      </c>
      <c r="O1012" s="45"/>
      <c r="P1012" s="71">
        <v>26.78</v>
      </c>
      <c r="Q1012" s="71">
        <v>11.05</v>
      </c>
      <c r="R1012" s="71">
        <v>2269.04</v>
      </c>
      <c r="S1012" s="71">
        <v>2269.04</v>
      </c>
      <c r="T1012" s="162">
        <f t="shared" si="121"/>
        <v>-439.64999999999986</v>
      </c>
      <c r="U1012" s="71">
        <f t="shared" si="122"/>
        <v>1294.96</v>
      </c>
      <c r="V1012" s="71">
        <f t="shared" si="123"/>
        <v>534.41999999999996</v>
      </c>
    </row>
    <row r="1013" spans="1:22" ht="24" x14ac:dyDescent="0.3">
      <c r="A1013" s="60" t="s">
        <v>3972</v>
      </c>
      <c r="B1013" s="190" t="s">
        <v>1656</v>
      </c>
      <c r="C1013" s="191" t="s">
        <v>107</v>
      </c>
      <c r="D1013" s="192">
        <v>221101</v>
      </c>
      <c r="E1013" s="193" t="s">
        <v>2948</v>
      </c>
      <c r="F1013" s="194" t="s">
        <v>108</v>
      </c>
      <c r="G1013" s="195">
        <v>59.98</v>
      </c>
      <c r="H1013" s="196">
        <v>59.98</v>
      </c>
      <c r="I1013" s="197">
        <v>68.959999999999994</v>
      </c>
      <c r="J1013" s="196">
        <v>55.61</v>
      </c>
      <c r="K1013" s="197">
        <v>18.32</v>
      </c>
      <c r="L1013" s="196">
        <v>14.77</v>
      </c>
      <c r="M1013" s="196">
        <f>TRUNC(((J1013*G1013)+(L1013*G1013)),2)</f>
        <v>4221.3900000000003</v>
      </c>
      <c r="N1013" s="196">
        <f>TRUNC(((J1013*H1013)+(L1013*H1013)),2)</f>
        <v>4221.3900000000003</v>
      </c>
      <c r="O1013" s="45"/>
      <c r="P1013" s="71">
        <v>68.959999999999994</v>
      </c>
      <c r="Q1013" s="71">
        <v>18.32</v>
      </c>
      <c r="R1013" s="71">
        <v>5235.05</v>
      </c>
      <c r="S1013" s="71">
        <v>5235.05</v>
      </c>
      <c r="T1013" s="162">
        <f t="shared" si="121"/>
        <v>-1013.6599999999999</v>
      </c>
      <c r="U1013" s="71">
        <f t="shared" si="122"/>
        <v>3335.48</v>
      </c>
      <c r="V1013" s="71">
        <f t="shared" si="123"/>
        <v>885.9</v>
      </c>
    </row>
    <row r="1014" spans="1:22" x14ac:dyDescent="0.25">
      <c r="A1014" s="60" t="s">
        <v>3973</v>
      </c>
      <c r="B1014" s="190" t="s">
        <v>1657</v>
      </c>
      <c r="C1014" s="191" t="s">
        <v>107</v>
      </c>
      <c r="D1014" s="192">
        <v>221102</v>
      </c>
      <c r="E1014" s="198" t="s">
        <v>1264</v>
      </c>
      <c r="F1014" s="194" t="s">
        <v>143</v>
      </c>
      <c r="G1014" s="195">
        <v>33.950000000000003</v>
      </c>
      <c r="H1014" s="196">
        <v>33.950000000000003</v>
      </c>
      <c r="I1014" s="197">
        <v>19.2</v>
      </c>
      <c r="J1014" s="196">
        <v>15.48</v>
      </c>
      <c r="K1014" s="197">
        <v>0</v>
      </c>
      <c r="L1014" s="196">
        <v>0</v>
      </c>
      <c r="M1014" s="196">
        <f>TRUNC(((J1014*G1014)+(L1014*G1014)),2)</f>
        <v>525.54</v>
      </c>
      <c r="N1014" s="196">
        <f>TRUNC(((J1014*H1014)+(L1014*H1014)),2)</f>
        <v>525.54</v>
      </c>
      <c r="O1014" s="37"/>
      <c r="P1014" s="71">
        <v>19.2</v>
      </c>
      <c r="Q1014" s="71">
        <v>0</v>
      </c>
      <c r="R1014" s="71">
        <v>651.84</v>
      </c>
      <c r="S1014" s="71">
        <v>651.84</v>
      </c>
      <c r="T1014" s="162">
        <f t="shared" si="121"/>
        <v>-126.30000000000007</v>
      </c>
      <c r="U1014" s="71">
        <f t="shared" si="122"/>
        <v>525.54</v>
      </c>
      <c r="V1014" s="71">
        <f t="shared" si="123"/>
        <v>0</v>
      </c>
    </row>
    <row r="1015" spans="1:22" x14ac:dyDescent="0.25">
      <c r="A1015" s="60" t="s">
        <v>3974</v>
      </c>
      <c r="B1015" s="190" t="s">
        <v>1658</v>
      </c>
      <c r="C1015" s="191" t="s">
        <v>107</v>
      </c>
      <c r="D1015" s="192">
        <v>220107</v>
      </c>
      <c r="E1015" s="198" t="s">
        <v>932</v>
      </c>
      <c r="F1015" s="194" t="s">
        <v>125</v>
      </c>
      <c r="G1015" s="195">
        <v>0.62</v>
      </c>
      <c r="H1015" s="196">
        <v>0.62</v>
      </c>
      <c r="I1015" s="197">
        <v>181.54</v>
      </c>
      <c r="J1015" s="196">
        <v>146.41</v>
      </c>
      <c r="K1015" s="197">
        <v>25.21</v>
      </c>
      <c r="L1015" s="196">
        <v>20.329999999999998</v>
      </c>
      <c r="M1015" s="196">
        <f>TRUNC(((J1015*G1015)+(L1015*G1015)),2)</f>
        <v>103.37</v>
      </c>
      <c r="N1015" s="196">
        <f>TRUNC(((J1015*H1015)+(L1015*H1015)),2)</f>
        <v>103.37</v>
      </c>
      <c r="O1015" s="37"/>
      <c r="P1015" s="71">
        <v>181.54</v>
      </c>
      <c r="Q1015" s="71">
        <v>25.21</v>
      </c>
      <c r="R1015" s="71">
        <v>128.18</v>
      </c>
      <c r="S1015" s="71">
        <v>128.18</v>
      </c>
      <c r="T1015" s="162">
        <f t="shared" si="121"/>
        <v>-24.810000000000002</v>
      </c>
      <c r="U1015" s="71">
        <f t="shared" si="122"/>
        <v>90.77</v>
      </c>
      <c r="V1015" s="71">
        <f t="shared" si="123"/>
        <v>12.6</v>
      </c>
    </row>
    <row r="1016" spans="1:22" ht="24" x14ac:dyDescent="0.3">
      <c r="A1016" s="60" t="s">
        <v>3975</v>
      </c>
      <c r="B1016" s="190" t="s">
        <v>1659</v>
      </c>
      <c r="C1016" s="191" t="s">
        <v>107</v>
      </c>
      <c r="D1016" s="192">
        <v>220100</v>
      </c>
      <c r="E1016" s="193" t="s">
        <v>2947</v>
      </c>
      <c r="F1016" s="194" t="s">
        <v>108</v>
      </c>
      <c r="G1016" s="195">
        <v>20.7</v>
      </c>
      <c r="H1016" s="196">
        <v>20.7</v>
      </c>
      <c r="I1016" s="197">
        <v>47.88</v>
      </c>
      <c r="J1016" s="196">
        <v>38.61</v>
      </c>
      <c r="K1016" s="197">
        <v>39.35</v>
      </c>
      <c r="L1016" s="196">
        <v>31.73</v>
      </c>
      <c r="M1016" s="196">
        <f>TRUNC(((J1016*G1016)+(L1016*G1016)),2)</f>
        <v>1456.03</v>
      </c>
      <c r="N1016" s="196">
        <f>TRUNC(((J1016*H1016)+(L1016*H1016)),2)</f>
        <v>1456.03</v>
      </c>
      <c r="O1016" s="45"/>
      <c r="P1016" s="71">
        <v>47.88</v>
      </c>
      <c r="Q1016" s="71">
        <v>39.35</v>
      </c>
      <c r="R1016" s="71">
        <v>1805.66</v>
      </c>
      <c r="S1016" s="71">
        <v>1805.66</v>
      </c>
      <c r="T1016" s="162">
        <f t="shared" si="121"/>
        <v>-349.63000000000011</v>
      </c>
      <c r="U1016" s="71">
        <f t="shared" si="122"/>
        <v>799.22</v>
      </c>
      <c r="V1016" s="71">
        <f t="shared" si="123"/>
        <v>656.81</v>
      </c>
    </row>
    <row r="1017" spans="1:22" x14ac:dyDescent="0.25">
      <c r="A1017" s="60" t="s">
        <v>3976</v>
      </c>
      <c r="B1017" s="178" t="s">
        <v>1660</v>
      </c>
      <c r="C1017" s="181"/>
      <c r="D1017" s="181"/>
      <c r="E1017" s="180" t="s">
        <v>56</v>
      </c>
      <c r="F1017" s="181"/>
      <c r="G1017" s="182"/>
      <c r="H1017" s="182"/>
      <c r="I1017" s="177"/>
      <c r="J1017" s="182"/>
      <c r="K1017" s="177"/>
      <c r="L1017" s="182"/>
      <c r="M1017" s="183">
        <f>M1018</f>
        <v>742.41</v>
      </c>
      <c r="N1017" s="183">
        <f>N1018</f>
        <v>742.41</v>
      </c>
      <c r="O1017" s="37"/>
      <c r="P1017" s="67"/>
      <c r="Q1017" s="67"/>
      <c r="R1017" s="68">
        <v>920.79</v>
      </c>
      <c r="S1017" s="68">
        <v>920.79</v>
      </c>
      <c r="T1017" s="162">
        <f t="shared" si="121"/>
        <v>-178.38</v>
      </c>
      <c r="U1017" s="71">
        <f t="shared" si="122"/>
        <v>0</v>
      </c>
      <c r="V1017" s="71">
        <f t="shared" si="123"/>
        <v>0</v>
      </c>
    </row>
    <row r="1018" spans="1:22" x14ac:dyDescent="0.25">
      <c r="A1018" s="60" t="s">
        <v>3977</v>
      </c>
      <c r="B1018" s="190" t="s">
        <v>1661</v>
      </c>
      <c r="C1018" s="191" t="s">
        <v>107</v>
      </c>
      <c r="D1018" s="192">
        <v>240106</v>
      </c>
      <c r="E1018" s="198" t="s">
        <v>1506</v>
      </c>
      <c r="F1018" s="194" t="s">
        <v>143</v>
      </c>
      <c r="G1018" s="195">
        <v>20.34</v>
      </c>
      <c r="H1018" s="196">
        <v>20.34</v>
      </c>
      <c r="I1018" s="197">
        <v>29.54</v>
      </c>
      <c r="J1018" s="196">
        <v>23.82</v>
      </c>
      <c r="K1018" s="197">
        <v>15.73</v>
      </c>
      <c r="L1018" s="196">
        <v>12.68</v>
      </c>
      <c r="M1018" s="196">
        <f>TRUNC(((J1018*G1018)+(L1018*G1018)),2)</f>
        <v>742.41</v>
      </c>
      <c r="N1018" s="196">
        <f>TRUNC(((J1018*H1018)+(L1018*H1018)),2)</f>
        <v>742.41</v>
      </c>
      <c r="O1018" s="37"/>
      <c r="P1018" s="71">
        <v>29.54</v>
      </c>
      <c r="Q1018" s="71">
        <v>15.73</v>
      </c>
      <c r="R1018" s="71">
        <v>920.79</v>
      </c>
      <c r="S1018" s="71">
        <v>920.79</v>
      </c>
      <c r="T1018" s="162">
        <f t="shared" si="121"/>
        <v>-178.38</v>
      </c>
      <c r="U1018" s="71">
        <f t="shared" si="122"/>
        <v>484.49</v>
      </c>
      <c r="V1018" s="71">
        <f t="shared" si="123"/>
        <v>257.91000000000003</v>
      </c>
    </row>
    <row r="1019" spans="1:22" x14ac:dyDescent="0.25">
      <c r="A1019" s="60" t="s">
        <v>3978</v>
      </c>
      <c r="B1019" s="178" t="s">
        <v>1662</v>
      </c>
      <c r="C1019" s="181"/>
      <c r="D1019" s="181"/>
      <c r="E1019" s="180" t="s">
        <v>60</v>
      </c>
      <c r="F1019" s="181"/>
      <c r="G1019" s="182"/>
      <c r="H1019" s="182"/>
      <c r="I1019" s="177"/>
      <c r="J1019" s="182"/>
      <c r="K1019" s="177"/>
      <c r="L1019" s="182"/>
      <c r="M1019" s="183">
        <f>M1020+M1023+M1026+M1029+M1031+M1033</f>
        <v>5008.9500000000007</v>
      </c>
      <c r="N1019" s="183">
        <f>N1020+N1023+N1026+N1029+N1031+N1033</f>
        <v>5008.9500000000007</v>
      </c>
      <c r="O1019" s="37"/>
      <c r="P1019" s="67"/>
      <c r="Q1019" s="67"/>
      <c r="R1019" s="68">
        <v>6215.77</v>
      </c>
      <c r="S1019" s="68">
        <v>6215.77</v>
      </c>
      <c r="T1019" s="162">
        <f t="shared" si="121"/>
        <v>-1206.8199999999997</v>
      </c>
      <c r="U1019" s="71">
        <f t="shared" si="122"/>
        <v>0</v>
      </c>
      <c r="V1019" s="71">
        <f t="shared" si="123"/>
        <v>0</v>
      </c>
    </row>
    <row r="1020" spans="1:22" x14ac:dyDescent="0.25">
      <c r="A1020" s="60" t="s">
        <v>3979</v>
      </c>
      <c r="B1020" s="184" t="s">
        <v>1663</v>
      </c>
      <c r="C1020" s="187"/>
      <c r="D1020" s="187"/>
      <c r="E1020" s="186" t="s">
        <v>1664</v>
      </c>
      <c r="F1020" s="187"/>
      <c r="G1020" s="188"/>
      <c r="H1020" s="188"/>
      <c r="I1020" s="177"/>
      <c r="J1020" s="188"/>
      <c r="K1020" s="177"/>
      <c r="L1020" s="188"/>
      <c r="M1020" s="189">
        <f>SUM(M1021:M1022)</f>
        <v>1121.98</v>
      </c>
      <c r="N1020" s="189">
        <f>SUM(N1021:N1022)</f>
        <v>1121.98</v>
      </c>
      <c r="O1020" s="37"/>
      <c r="P1020" s="69"/>
      <c r="Q1020" s="69"/>
      <c r="R1020" s="70">
        <v>1391.97</v>
      </c>
      <c r="S1020" s="70">
        <v>1391.97</v>
      </c>
      <c r="T1020" s="162">
        <f t="shared" si="121"/>
        <v>-269.99</v>
      </c>
      <c r="U1020" s="71">
        <f t="shared" si="122"/>
        <v>0</v>
      </c>
      <c r="V1020" s="71">
        <f t="shared" si="123"/>
        <v>0</v>
      </c>
    </row>
    <row r="1021" spans="1:22" x14ac:dyDescent="0.25">
      <c r="A1021" s="60" t="s">
        <v>3980</v>
      </c>
      <c r="B1021" s="190" t="s">
        <v>1665</v>
      </c>
      <c r="C1021" s="191" t="s">
        <v>107</v>
      </c>
      <c r="D1021" s="192">
        <v>261300</v>
      </c>
      <c r="E1021" s="198" t="s">
        <v>1274</v>
      </c>
      <c r="F1021" s="194" t="s">
        <v>108</v>
      </c>
      <c r="G1021" s="195">
        <v>48.91</v>
      </c>
      <c r="H1021" s="196">
        <v>48.91</v>
      </c>
      <c r="I1021" s="197">
        <v>2.16</v>
      </c>
      <c r="J1021" s="196">
        <v>1.74</v>
      </c>
      <c r="K1021" s="197">
        <v>9.6999999999999993</v>
      </c>
      <c r="L1021" s="196">
        <v>7.82</v>
      </c>
      <c r="M1021" s="196">
        <f>TRUNC(((J1021*G1021)+(L1021*G1021)),2)</f>
        <v>467.57</v>
      </c>
      <c r="N1021" s="196">
        <f>TRUNC(((J1021*H1021)+(L1021*H1021)),2)</f>
        <v>467.57</v>
      </c>
      <c r="O1021" s="37"/>
      <c r="P1021" s="71">
        <v>2.16</v>
      </c>
      <c r="Q1021" s="71">
        <v>9.6999999999999993</v>
      </c>
      <c r="R1021" s="71">
        <v>580.07000000000005</v>
      </c>
      <c r="S1021" s="71">
        <v>580.07000000000005</v>
      </c>
      <c r="T1021" s="162">
        <f t="shared" si="121"/>
        <v>-112.50000000000006</v>
      </c>
      <c r="U1021" s="71">
        <f t="shared" si="122"/>
        <v>85.1</v>
      </c>
      <c r="V1021" s="71">
        <f t="shared" si="123"/>
        <v>382.47</v>
      </c>
    </row>
    <row r="1022" spans="1:22" x14ac:dyDescent="0.25">
      <c r="A1022" s="60" t="s">
        <v>3981</v>
      </c>
      <c r="B1022" s="190" t="s">
        <v>1666</v>
      </c>
      <c r="C1022" s="191" t="s">
        <v>107</v>
      </c>
      <c r="D1022" s="192">
        <v>261550</v>
      </c>
      <c r="E1022" s="198" t="s">
        <v>1282</v>
      </c>
      <c r="F1022" s="194" t="s">
        <v>108</v>
      </c>
      <c r="G1022" s="195">
        <v>48.91</v>
      </c>
      <c r="H1022" s="196">
        <v>48.91</v>
      </c>
      <c r="I1022" s="197">
        <v>7.64</v>
      </c>
      <c r="J1022" s="196">
        <v>6.16</v>
      </c>
      <c r="K1022" s="197">
        <v>8.9600000000000009</v>
      </c>
      <c r="L1022" s="196">
        <v>7.22</v>
      </c>
      <c r="M1022" s="196">
        <f>TRUNC(((J1022*G1022)+(L1022*G1022)),2)</f>
        <v>654.41</v>
      </c>
      <c r="N1022" s="196">
        <f>TRUNC(((J1022*H1022)+(L1022*H1022)),2)</f>
        <v>654.41</v>
      </c>
      <c r="O1022" s="37"/>
      <c r="P1022" s="71">
        <v>7.64</v>
      </c>
      <c r="Q1022" s="71">
        <v>8.9600000000000009</v>
      </c>
      <c r="R1022" s="71">
        <v>811.9</v>
      </c>
      <c r="S1022" s="71">
        <v>811.9</v>
      </c>
      <c r="T1022" s="162">
        <f t="shared" si="121"/>
        <v>-157.49</v>
      </c>
      <c r="U1022" s="71">
        <f t="shared" si="122"/>
        <v>301.27999999999997</v>
      </c>
      <c r="V1022" s="71">
        <f t="shared" si="123"/>
        <v>353.13</v>
      </c>
    </row>
    <row r="1023" spans="1:22" x14ac:dyDescent="0.25">
      <c r="A1023" s="60" t="s">
        <v>3982</v>
      </c>
      <c r="B1023" s="184" t="s">
        <v>1667</v>
      </c>
      <c r="C1023" s="187"/>
      <c r="D1023" s="187"/>
      <c r="E1023" s="186" t="s">
        <v>1668</v>
      </c>
      <c r="F1023" s="187"/>
      <c r="G1023" s="188"/>
      <c r="H1023" s="188"/>
      <c r="I1023" s="177"/>
      <c r="J1023" s="188"/>
      <c r="K1023" s="177"/>
      <c r="L1023" s="188"/>
      <c r="M1023" s="189">
        <f>SUM(M1024:M1025)</f>
        <v>801.52</v>
      </c>
      <c r="N1023" s="189">
        <f>SUM(N1024:N1025)</f>
        <v>801.52</v>
      </c>
      <c r="O1023" s="37"/>
      <c r="P1023" s="69"/>
      <c r="Q1023" s="69"/>
      <c r="R1023" s="70">
        <v>994.8</v>
      </c>
      <c r="S1023" s="70">
        <v>994.8</v>
      </c>
      <c r="T1023" s="162">
        <f t="shared" si="121"/>
        <v>-193.27999999999997</v>
      </c>
      <c r="U1023" s="71">
        <f t="shared" si="122"/>
        <v>0</v>
      </c>
      <c r="V1023" s="71">
        <f t="shared" si="123"/>
        <v>0</v>
      </c>
    </row>
    <row r="1024" spans="1:22" x14ac:dyDescent="0.25">
      <c r="A1024" s="60" t="s">
        <v>3983</v>
      </c>
      <c r="B1024" s="190" t="s">
        <v>1669</v>
      </c>
      <c r="C1024" s="191" t="s">
        <v>107</v>
      </c>
      <c r="D1024" s="192">
        <v>261300</v>
      </c>
      <c r="E1024" s="198" t="s">
        <v>1274</v>
      </c>
      <c r="F1024" s="194" t="s">
        <v>108</v>
      </c>
      <c r="G1024" s="195">
        <v>41.21</v>
      </c>
      <c r="H1024" s="196">
        <v>41.21</v>
      </c>
      <c r="I1024" s="197">
        <v>2.16</v>
      </c>
      <c r="J1024" s="196">
        <v>1.74</v>
      </c>
      <c r="K1024" s="197">
        <v>9.6999999999999993</v>
      </c>
      <c r="L1024" s="196">
        <v>7.82</v>
      </c>
      <c r="M1024" s="196">
        <f>TRUNC(((J1024*G1024)+(L1024*G1024)),2)</f>
        <v>393.96</v>
      </c>
      <c r="N1024" s="196">
        <f>TRUNC(((J1024*H1024)+(L1024*H1024)),2)</f>
        <v>393.96</v>
      </c>
      <c r="O1024" s="37"/>
      <c r="P1024" s="71">
        <v>2.16</v>
      </c>
      <c r="Q1024" s="71">
        <v>9.6999999999999993</v>
      </c>
      <c r="R1024" s="71">
        <v>488.75</v>
      </c>
      <c r="S1024" s="71">
        <v>488.75</v>
      </c>
      <c r="T1024" s="162">
        <f t="shared" si="121"/>
        <v>-94.79000000000002</v>
      </c>
      <c r="U1024" s="71">
        <f t="shared" si="122"/>
        <v>71.7</v>
      </c>
      <c r="V1024" s="71">
        <f t="shared" si="123"/>
        <v>322.26</v>
      </c>
    </row>
    <row r="1025" spans="1:22" x14ac:dyDescent="0.25">
      <c r="A1025" s="60" t="s">
        <v>3984</v>
      </c>
      <c r="B1025" s="190" t="s">
        <v>1670</v>
      </c>
      <c r="C1025" s="191" t="s">
        <v>107</v>
      </c>
      <c r="D1025" s="192">
        <v>261001</v>
      </c>
      <c r="E1025" s="198" t="s">
        <v>1671</v>
      </c>
      <c r="F1025" s="194" t="s">
        <v>108</v>
      </c>
      <c r="G1025" s="195">
        <v>41.21</v>
      </c>
      <c r="H1025" s="196">
        <v>41.21</v>
      </c>
      <c r="I1025" s="197">
        <v>4.3499999999999996</v>
      </c>
      <c r="J1025" s="196">
        <v>3.5</v>
      </c>
      <c r="K1025" s="197">
        <v>7.93</v>
      </c>
      <c r="L1025" s="196">
        <v>6.39</v>
      </c>
      <c r="M1025" s="196">
        <f>TRUNC(((J1025*G1025)+(L1025*G1025)),2)</f>
        <v>407.56</v>
      </c>
      <c r="N1025" s="196">
        <f>TRUNC(((J1025*H1025)+(L1025*H1025)),2)</f>
        <v>407.56</v>
      </c>
      <c r="O1025" s="37"/>
      <c r="P1025" s="71">
        <v>4.3499999999999996</v>
      </c>
      <c r="Q1025" s="71">
        <v>7.93</v>
      </c>
      <c r="R1025" s="71">
        <v>506.05</v>
      </c>
      <c r="S1025" s="71">
        <v>506.05</v>
      </c>
      <c r="T1025" s="162">
        <f t="shared" si="121"/>
        <v>-98.490000000000009</v>
      </c>
      <c r="U1025" s="71">
        <f t="shared" si="122"/>
        <v>144.22999999999999</v>
      </c>
      <c r="V1025" s="71">
        <f t="shared" si="123"/>
        <v>263.33</v>
      </c>
    </row>
    <row r="1026" spans="1:22" x14ac:dyDescent="0.25">
      <c r="A1026" s="60" t="s">
        <v>3985</v>
      </c>
      <c r="B1026" s="184" t="s">
        <v>1672</v>
      </c>
      <c r="C1026" s="187"/>
      <c r="D1026" s="187"/>
      <c r="E1026" s="186" t="s">
        <v>1673</v>
      </c>
      <c r="F1026" s="187"/>
      <c r="G1026" s="188"/>
      <c r="H1026" s="188"/>
      <c r="I1026" s="177"/>
      <c r="J1026" s="188"/>
      <c r="K1026" s="177"/>
      <c r="L1026" s="188"/>
      <c r="M1026" s="189">
        <f>SUM(M1027:M1028)</f>
        <v>941.61000000000013</v>
      </c>
      <c r="N1026" s="189">
        <f>SUM(N1027:N1028)</f>
        <v>941.61000000000013</v>
      </c>
      <c r="O1026" s="37"/>
      <c r="P1026" s="69"/>
      <c r="Q1026" s="69"/>
      <c r="R1026" s="70">
        <v>1168.95</v>
      </c>
      <c r="S1026" s="70">
        <v>1168.95</v>
      </c>
      <c r="T1026" s="162">
        <f t="shared" si="121"/>
        <v>-227.33999999999992</v>
      </c>
      <c r="U1026" s="71">
        <f t="shared" si="122"/>
        <v>0</v>
      </c>
      <c r="V1026" s="71">
        <f t="shared" si="123"/>
        <v>0</v>
      </c>
    </row>
    <row r="1027" spans="1:22" x14ac:dyDescent="0.25">
      <c r="A1027" s="60" t="s">
        <v>3986</v>
      </c>
      <c r="B1027" s="190" t="s">
        <v>1674</v>
      </c>
      <c r="C1027" s="191" t="s">
        <v>107</v>
      </c>
      <c r="D1027" s="192">
        <v>261300</v>
      </c>
      <c r="E1027" s="198" t="s">
        <v>1274</v>
      </c>
      <c r="F1027" s="194" t="s">
        <v>108</v>
      </c>
      <c r="G1027" s="195">
        <v>54.65</v>
      </c>
      <c r="H1027" s="196">
        <v>54.65</v>
      </c>
      <c r="I1027" s="197">
        <v>2.16</v>
      </c>
      <c r="J1027" s="196">
        <v>1.74</v>
      </c>
      <c r="K1027" s="197">
        <v>9.6999999999999993</v>
      </c>
      <c r="L1027" s="196">
        <v>7.82</v>
      </c>
      <c r="M1027" s="196">
        <f>TRUNC(((J1027*G1027)+(L1027*G1027)),2)</f>
        <v>522.45000000000005</v>
      </c>
      <c r="N1027" s="196">
        <f>TRUNC(((J1027*H1027)+(L1027*H1027)),2)</f>
        <v>522.45000000000005</v>
      </c>
      <c r="O1027" s="37"/>
      <c r="P1027" s="71">
        <v>2.16</v>
      </c>
      <c r="Q1027" s="71">
        <v>9.6999999999999993</v>
      </c>
      <c r="R1027" s="71">
        <v>648.14</v>
      </c>
      <c r="S1027" s="71">
        <v>648.14</v>
      </c>
      <c r="T1027" s="162">
        <f t="shared" si="121"/>
        <v>-125.68999999999994</v>
      </c>
      <c r="U1027" s="71">
        <f t="shared" si="122"/>
        <v>95.09</v>
      </c>
      <c r="V1027" s="71">
        <f t="shared" si="123"/>
        <v>427.36</v>
      </c>
    </row>
    <row r="1028" spans="1:22" x14ac:dyDescent="0.25">
      <c r="A1028" s="60" t="s">
        <v>3987</v>
      </c>
      <c r="B1028" s="190" t="s">
        <v>1675</v>
      </c>
      <c r="C1028" s="191" t="s">
        <v>107</v>
      </c>
      <c r="D1028" s="192">
        <v>261307</v>
      </c>
      <c r="E1028" s="198" t="s">
        <v>1676</v>
      </c>
      <c r="F1028" s="194" t="s">
        <v>108</v>
      </c>
      <c r="G1028" s="195">
        <v>54.65</v>
      </c>
      <c r="H1028" s="196">
        <v>54.65</v>
      </c>
      <c r="I1028" s="197">
        <v>3.83</v>
      </c>
      <c r="J1028" s="196">
        <v>3.08</v>
      </c>
      <c r="K1028" s="197">
        <v>5.7</v>
      </c>
      <c r="L1028" s="196">
        <v>4.59</v>
      </c>
      <c r="M1028" s="196">
        <f>TRUNC(((J1028*G1028)+(L1028*G1028)),2)</f>
        <v>419.16</v>
      </c>
      <c r="N1028" s="196">
        <f>TRUNC(((J1028*H1028)+(L1028*H1028)),2)</f>
        <v>419.16</v>
      </c>
      <c r="O1028" s="37"/>
      <c r="P1028" s="71">
        <v>3.83</v>
      </c>
      <c r="Q1028" s="71">
        <v>5.7</v>
      </c>
      <c r="R1028" s="71">
        <v>520.80999999999995</v>
      </c>
      <c r="S1028" s="71">
        <v>520.80999999999995</v>
      </c>
      <c r="T1028" s="162">
        <f t="shared" si="121"/>
        <v>-101.64999999999992</v>
      </c>
      <c r="U1028" s="71">
        <f t="shared" si="122"/>
        <v>168.32</v>
      </c>
      <c r="V1028" s="71">
        <f t="shared" si="123"/>
        <v>250.84</v>
      </c>
    </row>
    <row r="1029" spans="1:22" x14ac:dyDescent="0.25">
      <c r="A1029" s="60" t="s">
        <v>3988</v>
      </c>
      <c r="B1029" s="184" t="s">
        <v>1677</v>
      </c>
      <c r="C1029" s="187"/>
      <c r="D1029" s="187"/>
      <c r="E1029" s="186" t="s">
        <v>1678</v>
      </c>
      <c r="F1029" s="187"/>
      <c r="G1029" s="188"/>
      <c r="H1029" s="188"/>
      <c r="I1029" s="177"/>
      <c r="J1029" s="188"/>
      <c r="K1029" s="177"/>
      <c r="L1029" s="188"/>
      <c r="M1029" s="189">
        <f>M1030</f>
        <v>758.9</v>
      </c>
      <c r="N1029" s="189">
        <f>N1030</f>
        <v>758.9</v>
      </c>
      <c r="O1029" s="37"/>
      <c r="P1029" s="69"/>
      <c r="Q1029" s="69"/>
      <c r="R1029" s="70">
        <v>941.63</v>
      </c>
      <c r="S1029" s="70">
        <v>941.63</v>
      </c>
      <c r="T1029" s="162">
        <f t="shared" si="121"/>
        <v>-182.73000000000002</v>
      </c>
      <c r="U1029" s="71">
        <f t="shared" si="122"/>
        <v>0</v>
      </c>
      <c r="V1029" s="71">
        <f t="shared" si="123"/>
        <v>0</v>
      </c>
    </row>
    <row r="1030" spans="1:22" x14ac:dyDescent="0.25">
      <c r="A1030" s="60" t="s">
        <v>3989</v>
      </c>
      <c r="B1030" s="190" t="s">
        <v>1679</v>
      </c>
      <c r="C1030" s="191" t="s">
        <v>107</v>
      </c>
      <c r="D1030" s="192">
        <v>261000</v>
      </c>
      <c r="E1030" s="198" t="s">
        <v>484</v>
      </c>
      <c r="F1030" s="194" t="s">
        <v>108</v>
      </c>
      <c r="G1030" s="195">
        <v>70.010000000000005</v>
      </c>
      <c r="H1030" s="196">
        <v>70.010000000000005</v>
      </c>
      <c r="I1030" s="197">
        <v>5.47</v>
      </c>
      <c r="J1030" s="196">
        <v>4.41</v>
      </c>
      <c r="K1030" s="197">
        <v>7.98</v>
      </c>
      <c r="L1030" s="196">
        <v>6.43</v>
      </c>
      <c r="M1030" s="196">
        <f>TRUNC(((J1030*G1030)+(L1030*G1030)),2)</f>
        <v>758.9</v>
      </c>
      <c r="N1030" s="196">
        <f>TRUNC(((J1030*H1030)+(L1030*H1030)),2)</f>
        <v>758.9</v>
      </c>
      <c r="O1030" s="37"/>
      <c r="P1030" s="71">
        <v>5.47</v>
      </c>
      <c r="Q1030" s="71">
        <v>7.98</v>
      </c>
      <c r="R1030" s="71">
        <v>941.63</v>
      </c>
      <c r="S1030" s="71">
        <v>941.63</v>
      </c>
      <c r="T1030" s="162">
        <f t="shared" si="121"/>
        <v>-182.73000000000002</v>
      </c>
      <c r="U1030" s="71">
        <f t="shared" si="122"/>
        <v>308.74</v>
      </c>
      <c r="V1030" s="71">
        <f t="shared" si="123"/>
        <v>450.16</v>
      </c>
    </row>
    <row r="1031" spans="1:22" x14ac:dyDescent="0.25">
      <c r="A1031" s="60" t="s">
        <v>3990</v>
      </c>
      <c r="B1031" s="184" t="s">
        <v>1680</v>
      </c>
      <c r="C1031" s="187"/>
      <c r="D1031" s="187"/>
      <c r="E1031" s="186" t="s">
        <v>1681</v>
      </c>
      <c r="F1031" s="187"/>
      <c r="G1031" s="188"/>
      <c r="H1031" s="188"/>
      <c r="I1031" s="177"/>
      <c r="J1031" s="188"/>
      <c r="K1031" s="177"/>
      <c r="L1031" s="188"/>
      <c r="M1031" s="189">
        <f>M1032</f>
        <v>412.9</v>
      </c>
      <c r="N1031" s="189">
        <f>N1032</f>
        <v>412.9</v>
      </c>
      <c r="O1031" s="37"/>
      <c r="P1031" s="69"/>
      <c r="Q1031" s="69"/>
      <c r="R1031" s="70">
        <v>512.24</v>
      </c>
      <c r="S1031" s="70">
        <v>512.24</v>
      </c>
      <c r="T1031" s="162">
        <f t="shared" si="121"/>
        <v>-99.340000000000032</v>
      </c>
      <c r="U1031" s="71">
        <f t="shared" si="122"/>
        <v>0</v>
      </c>
      <c r="V1031" s="71">
        <f t="shared" si="123"/>
        <v>0</v>
      </c>
    </row>
    <row r="1032" spans="1:22" x14ac:dyDescent="0.25">
      <c r="A1032" s="60" t="s">
        <v>3991</v>
      </c>
      <c r="B1032" s="190" t="s">
        <v>1682</v>
      </c>
      <c r="C1032" s="191" t="s">
        <v>107</v>
      </c>
      <c r="D1032" s="192">
        <v>261602</v>
      </c>
      <c r="E1032" s="198" t="s">
        <v>973</v>
      </c>
      <c r="F1032" s="194" t="s">
        <v>108</v>
      </c>
      <c r="G1032" s="195">
        <v>19.440000000000001</v>
      </c>
      <c r="H1032" s="196">
        <v>19.440000000000001</v>
      </c>
      <c r="I1032" s="197">
        <v>11.48</v>
      </c>
      <c r="J1032" s="196">
        <v>9.25</v>
      </c>
      <c r="K1032" s="197">
        <v>14.87</v>
      </c>
      <c r="L1032" s="196">
        <v>11.99</v>
      </c>
      <c r="M1032" s="196">
        <f>TRUNC(((J1032*G1032)+(L1032*G1032)),2)</f>
        <v>412.9</v>
      </c>
      <c r="N1032" s="196">
        <f>TRUNC(((J1032*H1032)+(L1032*H1032)),2)</f>
        <v>412.9</v>
      </c>
      <c r="O1032" s="37"/>
      <c r="P1032" s="71">
        <v>11.48</v>
      </c>
      <c r="Q1032" s="71">
        <v>14.87</v>
      </c>
      <c r="R1032" s="71">
        <v>512.24</v>
      </c>
      <c r="S1032" s="71">
        <v>512.24</v>
      </c>
      <c r="T1032" s="162">
        <f t="shared" si="121"/>
        <v>-99.340000000000032</v>
      </c>
      <c r="U1032" s="71">
        <f t="shared" si="122"/>
        <v>179.82</v>
      </c>
      <c r="V1032" s="71">
        <f t="shared" si="123"/>
        <v>233.08</v>
      </c>
    </row>
    <row r="1033" spans="1:22" x14ac:dyDescent="0.25">
      <c r="A1033" s="60" t="s">
        <v>3992</v>
      </c>
      <c r="B1033" s="184" t="s">
        <v>1683</v>
      </c>
      <c r="C1033" s="187"/>
      <c r="D1033" s="187"/>
      <c r="E1033" s="186" t="s">
        <v>1684</v>
      </c>
      <c r="F1033" s="187"/>
      <c r="G1033" s="188"/>
      <c r="H1033" s="188"/>
      <c r="I1033" s="177"/>
      <c r="J1033" s="188"/>
      <c r="K1033" s="177"/>
      <c r="L1033" s="188"/>
      <c r="M1033" s="189">
        <f>M1034</f>
        <v>972.04</v>
      </c>
      <c r="N1033" s="189">
        <f>N1034</f>
        <v>972.04</v>
      </c>
      <c r="O1033" s="37"/>
      <c r="P1033" s="69"/>
      <c r="Q1033" s="69"/>
      <c r="R1033" s="70">
        <v>1206.18</v>
      </c>
      <c r="S1033" s="70">
        <v>1206.18</v>
      </c>
      <c r="T1033" s="162">
        <f t="shared" si="121"/>
        <v>-234.1400000000001</v>
      </c>
      <c r="U1033" s="71">
        <f t="shared" si="122"/>
        <v>0</v>
      </c>
      <c r="V1033" s="71">
        <f t="shared" si="123"/>
        <v>0</v>
      </c>
    </row>
    <row r="1034" spans="1:22" x14ac:dyDescent="0.25">
      <c r="A1034" s="60" t="s">
        <v>3993</v>
      </c>
      <c r="B1034" s="190" t="s">
        <v>1685</v>
      </c>
      <c r="C1034" s="191" t="s">
        <v>107</v>
      </c>
      <c r="D1034" s="192">
        <v>261609</v>
      </c>
      <c r="E1034" s="198" t="s">
        <v>1686</v>
      </c>
      <c r="F1034" s="194" t="s">
        <v>108</v>
      </c>
      <c r="G1034" s="195">
        <v>88.69</v>
      </c>
      <c r="H1034" s="196">
        <v>88.69</v>
      </c>
      <c r="I1034" s="197">
        <v>9.65</v>
      </c>
      <c r="J1034" s="196">
        <v>7.78</v>
      </c>
      <c r="K1034" s="197">
        <v>3.95</v>
      </c>
      <c r="L1034" s="196">
        <v>3.18</v>
      </c>
      <c r="M1034" s="196">
        <f>TRUNC(((J1034*G1034)+(L1034*G1034)),2)</f>
        <v>972.04</v>
      </c>
      <c r="N1034" s="196">
        <f>TRUNC(((J1034*H1034)+(L1034*H1034)),2)</f>
        <v>972.04</v>
      </c>
      <c r="O1034" s="37"/>
      <c r="P1034" s="71">
        <v>9.65</v>
      </c>
      <c r="Q1034" s="71">
        <v>3.95</v>
      </c>
      <c r="R1034" s="71">
        <v>1206.18</v>
      </c>
      <c r="S1034" s="71">
        <v>1206.18</v>
      </c>
      <c r="T1034" s="162">
        <f t="shared" si="121"/>
        <v>-234.1400000000001</v>
      </c>
      <c r="U1034" s="71">
        <f t="shared" si="122"/>
        <v>690</v>
      </c>
      <c r="V1034" s="71">
        <f t="shared" si="123"/>
        <v>282.02999999999997</v>
      </c>
    </row>
    <row r="1035" spans="1:22" x14ac:dyDescent="0.25">
      <c r="A1035" s="60" t="s">
        <v>3994</v>
      </c>
      <c r="B1035" s="178" t="s">
        <v>1687</v>
      </c>
      <c r="C1035" s="181"/>
      <c r="D1035" s="181"/>
      <c r="E1035" s="180" t="s">
        <v>62</v>
      </c>
      <c r="F1035" s="181"/>
      <c r="G1035" s="182"/>
      <c r="H1035" s="182"/>
      <c r="I1035" s="177"/>
      <c r="J1035" s="182"/>
      <c r="K1035" s="177"/>
      <c r="L1035" s="182"/>
      <c r="M1035" s="183">
        <f>M1036</f>
        <v>1581.73</v>
      </c>
      <c r="N1035" s="183">
        <f>N1036</f>
        <v>1581.73</v>
      </c>
      <c r="O1035" s="37"/>
      <c r="P1035" s="67"/>
      <c r="Q1035" s="67"/>
      <c r="R1035" s="68">
        <v>1961.24</v>
      </c>
      <c r="S1035" s="68">
        <v>1961.24</v>
      </c>
      <c r="T1035" s="162">
        <f t="shared" si="121"/>
        <v>-379.51</v>
      </c>
      <c r="U1035" s="71">
        <f t="shared" si="122"/>
        <v>0</v>
      </c>
      <c r="V1035" s="71">
        <f t="shared" si="123"/>
        <v>0</v>
      </c>
    </row>
    <row r="1036" spans="1:22" ht="24" x14ac:dyDescent="0.3">
      <c r="A1036" s="60" t="s">
        <v>3995</v>
      </c>
      <c r="B1036" s="190" t="s">
        <v>1688</v>
      </c>
      <c r="C1036" s="191" t="s">
        <v>127</v>
      </c>
      <c r="D1036" s="199" t="s">
        <v>1524</v>
      </c>
      <c r="E1036" s="198" t="s">
        <v>1525</v>
      </c>
      <c r="F1036" s="194" t="s">
        <v>102</v>
      </c>
      <c r="G1036" s="195">
        <v>1</v>
      </c>
      <c r="H1036" s="196">
        <v>1</v>
      </c>
      <c r="I1036" s="197">
        <v>1079.75</v>
      </c>
      <c r="J1036" s="196">
        <v>870.81</v>
      </c>
      <c r="K1036" s="197">
        <v>881.49</v>
      </c>
      <c r="L1036" s="196">
        <v>710.92</v>
      </c>
      <c r="M1036" s="196">
        <f>TRUNC(((J1036*G1036)+(L1036*G1036)),2)</f>
        <v>1581.73</v>
      </c>
      <c r="N1036" s="196">
        <f>TRUNC(((J1036*H1036)+(L1036*H1036)),2)</f>
        <v>1581.73</v>
      </c>
      <c r="O1036" s="45"/>
      <c r="P1036" s="71">
        <v>1079.75</v>
      </c>
      <c r="Q1036" s="71">
        <v>881.49</v>
      </c>
      <c r="R1036" s="71">
        <v>1961.24</v>
      </c>
      <c r="S1036" s="71">
        <v>1961.24</v>
      </c>
      <c r="T1036" s="162">
        <f t="shared" si="121"/>
        <v>-379.51</v>
      </c>
      <c r="U1036" s="71">
        <f t="shared" si="122"/>
        <v>870.81</v>
      </c>
      <c r="V1036" s="71">
        <f t="shared" si="123"/>
        <v>710.92</v>
      </c>
    </row>
    <row r="1037" spans="1:22" x14ac:dyDescent="0.25">
      <c r="A1037" s="60" t="s">
        <v>3996</v>
      </c>
      <c r="B1037" s="171">
        <v>5</v>
      </c>
      <c r="C1037" s="210"/>
      <c r="D1037" s="210"/>
      <c r="E1037" s="173" t="s">
        <v>1689</v>
      </c>
      <c r="F1037" s="174" t="s">
        <v>102</v>
      </c>
      <c r="G1037" s="175">
        <v>2</v>
      </c>
      <c r="H1037" s="176"/>
      <c r="I1037" s="177"/>
      <c r="J1037" s="176"/>
      <c r="K1037" s="177"/>
      <c r="L1037" s="176"/>
      <c r="M1037" s="175">
        <f>M1038+M1040+M1042+M1049+M1065+M1098+M1127+M1129+M1131+M1133+M1137+M1141+M1143+M1146+M1150+M1156+M1158+M1174</f>
        <v>206636.60000000003</v>
      </c>
      <c r="N1037" s="175">
        <f>N1038+N1040+N1042+N1049+N1065+N1098+N1127+N1129+N1131+N1133+N1137+N1141+N1143+N1146+N1150+N1156+N1158+N1174</f>
        <v>413273.57</v>
      </c>
      <c r="O1037" s="37"/>
      <c r="P1037" s="66"/>
      <c r="Q1037" s="66"/>
      <c r="R1037" s="65">
        <v>256329.73</v>
      </c>
      <c r="S1037" s="65">
        <v>512659.46</v>
      </c>
      <c r="T1037" s="162">
        <f t="shared" ref="T1037:T1100" si="124">N1037-S1037</f>
        <v>-99385.890000000014</v>
      </c>
      <c r="U1037" s="71">
        <f t="shared" si="122"/>
        <v>0</v>
      </c>
      <c r="V1037" s="71">
        <f t="shared" si="123"/>
        <v>0</v>
      </c>
    </row>
    <row r="1038" spans="1:22" x14ac:dyDescent="0.25">
      <c r="A1038" s="60" t="s">
        <v>3997</v>
      </c>
      <c r="B1038" s="178" t="s">
        <v>1690</v>
      </c>
      <c r="C1038" s="181"/>
      <c r="D1038" s="181"/>
      <c r="E1038" s="180" t="s">
        <v>20</v>
      </c>
      <c r="F1038" s="181"/>
      <c r="G1038" s="182"/>
      <c r="H1038" s="182"/>
      <c r="I1038" s="177"/>
      <c r="J1038" s="182"/>
      <c r="K1038" s="177"/>
      <c r="L1038" s="182"/>
      <c r="M1038" s="183">
        <f>M1039</f>
        <v>816.21</v>
      </c>
      <c r="N1038" s="183">
        <f>N1039</f>
        <v>1632.43</v>
      </c>
      <c r="O1038" s="37"/>
      <c r="P1038" s="67"/>
      <c r="Q1038" s="67"/>
      <c r="R1038" s="68">
        <v>1015.98</v>
      </c>
      <c r="S1038" s="68">
        <v>2031.96</v>
      </c>
      <c r="T1038" s="162">
        <f t="shared" si="124"/>
        <v>-399.53</v>
      </c>
      <c r="U1038" s="71">
        <f t="shared" si="122"/>
        <v>0</v>
      </c>
      <c r="V1038" s="71">
        <f t="shared" si="123"/>
        <v>0</v>
      </c>
    </row>
    <row r="1039" spans="1:22" ht="24" x14ac:dyDescent="0.3">
      <c r="A1039" s="60" t="s">
        <v>3998</v>
      </c>
      <c r="B1039" s="190" t="s">
        <v>1691</v>
      </c>
      <c r="C1039" s="191" t="s">
        <v>107</v>
      </c>
      <c r="D1039" s="192">
        <v>20701</v>
      </c>
      <c r="E1039" s="198" t="s">
        <v>1032</v>
      </c>
      <c r="F1039" s="194" t="s">
        <v>108</v>
      </c>
      <c r="G1039" s="195">
        <v>190.26</v>
      </c>
      <c r="H1039" s="196">
        <v>380.52</v>
      </c>
      <c r="I1039" s="197">
        <v>3.73</v>
      </c>
      <c r="J1039" s="196">
        <v>3</v>
      </c>
      <c r="K1039" s="197">
        <v>1.61</v>
      </c>
      <c r="L1039" s="196">
        <v>1.29</v>
      </c>
      <c r="M1039" s="196">
        <f>TRUNC(((J1039*G1039)+(L1039*G1039)),2)</f>
        <v>816.21</v>
      </c>
      <c r="N1039" s="196">
        <f>TRUNC(((J1039*H1039)+(L1039*H1039)),2)</f>
        <v>1632.43</v>
      </c>
      <c r="O1039" s="45"/>
      <c r="P1039" s="71">
        <v>3.73</v>
      </c>
      <c r="Q1039" s="71">
        <v>1.61</v>
      </c>
      <c r="R1039" s="71">
        <v>1015.98</v>
      </c>
      <c r="S1039" s="71">
        <v>2031.96</v>
      </c>
      <c r="T1039" s="162">
        <f t="shared" si="124"/>
        <v>-399.53</v>
      </c>
      <c r="U1039" s="71">
        <f t="shared" si="122"/>
        <v>1141.56</v>
      </c>
      <c r="V1039" s="71">
        <f t="shared" si="123"/>
        <v>490.87</v>
      </c>
    </row>
    <row r="1040" spans="1:22" x14ac:dyDescent="0.25">
      <c r="A1040" s="60" t="s">
        <v>3999</v>
      </c>
      <c r="B1040" s="178" t="s">
        <v>1692</v>
      </c>
      <c r="C1040" s="181"/>
      <c r="D1040" s="181"/>
      <c r="E1040" s="180" t="s">
        <v>22</v>
      </c>
      <c r="F1040" s="181"/>
      <c r="G1040" s="182"/>
      <c r="H1040" s="182"/>
      <c r="I1040" s="177"/>
      <c r="J1040" s="182"/>
      <c r="K1040" s="177"/>
      <c r="L1040" s="182"/>
      <c r="M1040" s="183">
        <f>M1041</f>
        <v>471.44</v>
      </c>
      <c r="N1040" s="183">
        <f>N1041</f>
        <v>942.88</v>
      </c>
      <c r="O1040" s="37"/>
      <c r="P1040" s="67"/>
      <c r="Q1040" s="67"/>
      <c r="R1040" s="68">
        <v>584.70000000000005</v>
      </c>
      <c r="S1040" s="68">
        <v>1169.4000000000001</v>
      </c>
      <c r="T1040" s="162">
        <f t="shared" si="124"/>
        <v>-226.5200000000001</v>
      </c>
      <c r="U1040" s="71">
        <f t="shared" ref="U1040:U1103" si="125">TRUNC(J1040*H1040,2)</f>
        <v>0</v>
      </c>
      <c r="V1040" s="71">
        <f t="shared" ref="V1040:V1103" si="126">TRUNC(L1040*H1040,2)</f>
        <v>0</v>
      </c>
    </row>
    <row r="1041" spans="1:22" x14ac:dyDescent="0.25">
      <c r="A1041" s="60" t="s">
        <v>4000</v>
      </c>
      <c r="B1041" s="190" t="s">
        <v>1693</v>
      </c>
      <c r="C1041" s="191" t="s">
        <v>107</v>
      </c>
      <c r="D1041" s="192">
        <v>30101</v>
      </c>
      <c r="E1041" s="198" t="s">
        <v>155</v>
      </c>
      <c r="F1041" s="194" t="s">
        <v>125</v>
      </c>
      <c r="G1041" s="195">
        <v>13.31</v>
      </c>
      <c r="H1041" s="196">
        <v>26.62</v>
      </c>
      <c r="I1041" s="197">
        <v>34.33</v>
      </c>
      <c r="J1041" s="196">
        <v>27.68</v>
      </c>
      <c r="K1041" s="197">
        <v>9.6</v>
      </c>
      <c r="L1041" s="196">
        <v>7.74</v>
      </c>
      <c r="M1041" s="196">
        <f>TRUNC(((J1041*G1041)+(L1041*G1041)),2)</f>
        <v>471.44</v>
      </c>
      <c r="N1041" s="196">
        <f>TRUNC(((J1041*H1041)+(L1041*H1041)),2)</f>
        <v>942.88</v>
      </c>
      <c r="O1041" s="37"/>
      <c r="P1041" s="71">
        <v>34.33</v>
      </c>
      <c r="Q1041" s="71">
        <v>9.6</v>
      </c>
      <c r="R1041" s="71">
        <v>584.70000000000005</v>
      </c>
      <c r="S1041" s="71">
        <v>1169.4000000000001</v>
      </c>
      <c r="T1041" s="162">
        <f t="shared" si="124"/>
        <v>-226.5200000000001</v>
      </c>
      <c r="U1041" s="71">
        <f t="shared" si="125"/>
        <v>736.84</v>
      </c>
      <c r="V1041" s="71">
        <f t="shared" si="126"/>
        <v>206.03</v>
      </c>
    </row>
    <row r="1042" spans="1:22" x14ac:dyDescent="0.25">
      <c r="A1042" s="60" t="s">
        <v>4001</v>
      </c>
      <c r="B1042" s="178" t="s">
        <v>1694</v>
      </c>
      <c r="C1042" s="181"/>
      <c r="D1042" s="181"/>
      <c r="E1042" s="180" t="s">
        <v>24</v>
      </c>
      <c r="F1042" s="181"/>
      <c r="G1042" s="182"/>
      <c r="H1042" s="182"/>
      <c r="I1042" s="177"/>
      <c r="J1042" s="182"/>
      <c r="K1042" s="177"/>
      <c r="L1042" s="182"/>
      <c r="M1042" s="183">
        <f>M1043+M1046</f>
        <v>527.23</v>
      </c>
      <c r="N1042" s="183">
        <f>N1043+N1046</f>
        <v>1054.48</v>
      </c>
      <c r="O1042" s="37"/>
      <c r="P1042" s="67"/>
      <c r="Q1042" s="67"/>
      <c r="R1042" s="68">
        <v>658.12</v>
      </c>
      <c r="S1042" s="68">
        <v>1316.24</v>
      </c>
      <c r="T1042" s="162">
        <f t="shared" si="124"/>
        <v>-261.76</v>
      </c>
      <c r="U1042" s="71">
        <f t="shared" si="125"/>
        <v>0</v>
      </c>
      <c r="V1042" s="71">
        <f t="shared" si="126"/>
        <v>0</v>
      </c>
    </row>
    <row r="1043" spans="1:22" x14ac:dyDescent="0.25">
      <c r="A1043" s="60" t="s">
        <v>4002</v>
      </c>
      <c r="B1043" s="184" t="s">
        <v>1695</v>
      </c>
      <c r="C1043" s="187"/>
      <c r="D1043" s="187"/>
      <c r="E1043" s="186" t="s">
        <v>1536</v>
      </c>
      <c r="F1043" s="187"/>
      <c r="G1043" s="188"/>
      <c r="H1043" s="188"/>
      <c r="I1043" s="177"/>
      <c r="J1043" s="188"/>
      <c r="K1043" s="177"/>
      <c r="L1043" s="188"/>
      <c r="M1043" s="189">
        <f>SUM(M1044:M1045)</f>
        <v>481.34000000000003</v>
      </c>
      <c r="N1043" s="189">
        <f>SUM(N1044:N1045)</f>
        <v>962.7</v>
      </c>
      <c r="O1043" s="37"/>
      <c r="P1043" s="69"/>
      <c r="Q1043" s="69"/>
      <c r="R1043" s="70">
        <v>601.21</v>
      </c>
      <c r="S1043" s="70">
        <v>1202.42</v>
      </c>
      <c r="T1043" s="162">
        <f t="shared" si="124"/>
        <v>-239.72000000000003</v>
      </c>
      <c r="U1043" s="71">
        <f t="shared" si="125"/>
        <v>0</v>
      </c>
      <c r="V1043" s="71">
        <f t="shared" si="126"/>
        <v>0</v>
      </c>
    </row>
    <row r="1044" spans="1:22" ht="24" x14ac:dyDescent="0.3">
      <c r="A1044" s="60" t="s">
        <v>4003</v>
      </c>
      <c r="B1044" s="190" t="s">
        <v>1696</v>
      </c>
      <c r="C1044" s="191" t="s">
        <v>107</v>
      </c>
      <c r="D1044" s="192">
        <v>41140</v>
      </c>
      <c r="E1044" s="193" t="s">
        <v>2943</v>
      </c>
      <c r="F1044" s="194" t="s">
        <v>108</v>
      </c>
      <c r="G1044" s="195">
        <v>190.26</v>
      </c>
      <c r="H1044" s="196">
        <v>380.52</v>
      </c>
      <c r="I1044" s="197">
        <v>0</v>
      </c>
      <c r="J1044" s="196">
        <v>0</v>
      </c>
      <c r="K1044" s="197">
        <v>2.72</v>
      </c>
      <c r="L1044" s="196">
        <v>2.19</v>
      </c>
      <c r="M1044" s="196">
        <f>TRUNC(((J1044*G1044)+(L1044*G1044)),2)</f>
        <v>416.66</v>
      </c>
      <c r="N1044" s="196">
        <f>TRUNC(((J1044*H1044)+(L1044*H1044)),2)</f>
        <v>833.33</v>
      </c>
      <c r="O1044" s="45"/>
      <c r="P1044" s="71">
        <v>0</v>
      </c>
      <c r="Q1044" s="71">
        <v>2.72</v>
      </c>
      <c r="R1044" s="71">
        <v>517.5</v>
      </c>
      <c r="S1044" s="71">
        <v>1035</v>
      </c>
      <c r="T1044" s="162">
        <f t="shared" si="124"/>
        <v>-201.66999999999996</v>
      </c>
      <c r="U1044" s="71">
        <f t="shared" si="125"/>
        <v>0</v>
      </c>
      <c r="V1044" s="71">
        <f t="shared" si="126"/>
        <v>833.33</v>
      </c>
    </row>
    <row r="1045" spans="1:22" x14ac:dyDescent="0.25">
      <c r="A1045" s="60" t="s">
        <v>4004</v>
      </c>
      <c r="B1045" s="190" t="s">
        <v>1697</v>
      </c>
      <c r="C1045" s="191" t="s">
        <v>107</v>
      </c>
      <c r="D1045" s="192">
        <v>40905</v>
      </c>
      <c r="E1045" s="198" t="s">
        <v>1038</v>
      </c>
      <c r="F1045" s="194" t="s">
        <v>108</v>
      </c>
      <c r="G1045" s="195">
        <v>190.26</v>
      </c>
      <c r="H1045" s="196">
        <v>380.52</v>
      </c>
      <c r="I1045" s="197">
        <v>0.11</v>
      </c>
      <c r="J1045" s="196">
        <v>0.08</v>
      </c>
      <c r="K1045" s="197">
        <v>0.33</v>
      </c>
      <c r="L1045" s="196">
        <v>0.26</v>
      </c>
      <c r="M1045" s="196">
        <f>TRUNC(((J1045*G1045)+(L1045*G1045)),2)</f>
        <v>64.680000000000007</v>
      </c>
      <c r="N1045" s="196">
        <f>TRUNC(((J1045*H1045)+(L1045*H1045)),2)</f>
        <v>129.37</v>
      </c>
      <c r="O1045" s="37"/>
      <c r="P1045" s="71">
        <v>0.11</v>
      </c>
      <c r="Q1045" s="71">
        <v>0.33</v>
      </c>
      <c r="R1045" s="71">
        <v>83.71</v>
      </c>
      <c r="S1045" s="71">
        <v>167.42</v>
      </c>
      <c r="T1045" s="162">
        <f t="shared" si="124"/>
        <v>-38.049999999999983</v>
      </c>
      <c r="U1045" s="71">
        <f t="shared" si="125"/>
        <v>30.44</v>
      </c>
      <c r="V1045" s="71">
        <f t="shared" si="126"/>
        <v>98.93</v>
      </c>
    </row>
    <row r="1046" spans="1:22" x14ac:dyDescent="0.25">
      <c r="A1046" s="60" t="s">
        <v>4005</v>
      </c>
      <c r="B1046" s="184" t="s">
        <v>1698</v>
      </c>
      <c r="C1046" s="187"/>
      <c r="D1046" s="187"/>
      <c r="E1046" s="186" t="s">
        <v>1541</v>
      </c>
      <c r="F1046" s="187"/>
      <c r="G1046" s="188"/>
      <c r="H1046" s="188"/>
      <c r="I1046" s="177"/>
      <c r="J1046" s="188"/>
      <c r="K1046" s="177"/>
      <c r="L1046" s="188"/>
      <c r="M1046" s="189">
        <f>SUM(M1047:M1048)</f>
        <v>45.89</v>
      </c>
      <c r="N1046" s="189">
        <f>SUM(N1047:N1048)</f>
        <v>91.78</v>
      </c>
      <c r="O1046" s="37"/>
      <c r="P1046" s="69"/>
      <c r="Q1046" s="69"/>
      <c r="R1046" s="70">
        <v>56.91</v>
      </c>
      <c r="S1046" s="70">
        <v>113.82</v>
      </c>
      <c r="T1046" s="162">
        <f t="shared" si="124"/>
        <v>-22.039999999999992</v>
      </c>
      <c r="U1046" s="71">
        <f t="shared" si="125"/>
        <v>0</v>
      </c>
      <c r="V1046" s="71">
        <f t="shared" si="126"/>
        <v>0</v>
      </c>
    </row>
    <row r="1047" spans="1:22" x14ac:dyDescent="0.25">
      <c r="A1047" s="60" t="s">
        <v>4006</v>
      </c>
      <c r="B1047" s="190" t="s">
        <v>1699</v>
      </c>
      <c r="C1047" s="191" t="s">
        <v>107</v>
      </c>
      <c r="D1047" s="192">
        <v>40101</v>
      </c>
      <c r="E1047" s="198" t="s">
        <v>163</v>
      </c>
      <c r="F1047" s="194" t="s">
        <v>125</v>
      </c>
      <c r="G1047" s="195">
        <v>1</v>
      </c>
      <c r="H1047" s="196">
        <v>2</v>
      </c>
      <c r="I1047" s="197">
        <v>0</v>
      </c>
      <c r="J1047" s="196">
        <v>0</v>
      </c>
      <c r="K1047" s="197">
        <v>34.229999999999997</v>
      </c>
      <c r="L1047" s="196">
        <v>27.6</v>
      </c>
      <c r="M1047" s="196">
        <f>TRUNC(((J1047*G1047)+(L1047*G1047)),2)</f>
        <v>27.6</v>
      </c>
      <c r="N1047" s="196">
        <f>TRUNC(((J1047*H1047)+(L1047*H1047)),2)</f>
        <v>55.2</v>
      </c>
      <c r="O1047" s="37"/>
      <c r="P1047" s="71">
        <v>0</v>
      </c>
      <c r="Q1047" s="71">
        <v>34.229999999999997</v>
      </c>
      <c r="R1047" s="71">
        <v>34.229999999999997</v>
      </c>
      <c r="S1047" s="71">
        <v>68.459999999999994</v>
      </c>
      <c r="T1047" s="162">
        <f t="shared" si="124"/>
        <v>-13.259999999999991</v>
      </c>
      <c r="U1047" s="71">
        <f t="shared" si="125"/>
        <v>0</v>
      </c>
      <c r="V1047" s="71">
        <f t="shared" si="126"/>
        <v>55.2</v>
      </c>
    </row>
    <row r="1048" spans="1:22" x14ac:dyDescent="0.25">
      <c r="A1048" s="60" t="s">
        <v>4007</v>
      </c>
      <c r="B1048" s="190" t="s">
        <v>1700</v>
      </c>
      <c r="C1048" s="191" t="s">
        <v>107</v>
      </c>
      <c r="D1048" s="192">
        <v>40902</v>
      </c>
      <c r="E1048" s="198" t="s">
        <v>165</v>
      </c>
      <c r="F1048" s="194" t="s">
        <v>125</v>
      </c>
      <c r="G1048" s="195">
        <v>1</v>
      </c>
      <c r="H1048" s="196">
        <v>2</v>
      </c>
      <c r="I1048" s="197">
        <v>0</v>
      </c>
      <c r="J1048" s="196">
        <v>0</v>
      </c>
      <c r="K1048" s="197">
        <v>22.68</v>
      </c>
      <c r="L1048" s="196">
        <v>18.29</v>
      </c>
      <c r="M1048" s="196">
        <f>TRUNC(((J1048*G1048)+(L1048*G1048)),2)</f>
        <v>18.29</v>
      </c>
      <c r="N1048" s="196">
        <f>TRUNC(((J1048*H1048)+(L1048*H1048)),2)</f>
        <v>36.58</v>
      </c>
      <c r="O1048" s="37"/>
      <c r="P1048" s="71">
        <v>0</v>
      </c>
      <c r="Q1048" s="71">
        <v>22.68</v>
      </c>
      <c r="R1048" s="71">
        <v>22.68</v>
      </c>
      <c r="S1048" s="71">
        <v>45.36</v>
      </c>
      <c r="T1048" s="162">
        <f t="shared" si="124"/>
        <v>-8.7800000000000011</v>
      </c>
      <c r="U1048" s="71">
        <f t="shared" si="125"/>
        <v>0</v>
      </c>
      <c r="V1048" s="71">
        <f t="shared" si="126"/>
        <v>36.58</v>
      </c>
    </row>
    <row r="1049" spans="1:22" x14ac:dyDescent="0.25">
      <c r="A1049" s="60" t="s">
        <v>4008</v>
      </c>
      <c r="B1049" s="178" t="s">
        <v>1701</v>
      </c>
      <c r="C1049" s="181"/>
      <c r="D1049" s="181"/>
      <c r="E1049" s="180" t="s">
        <v>26</v>
      </c>
      <c r="F1049" s="181"/>
      <c r="G1049" s="182"/>
      <c r="H1049" s="182"/>
      <c r="I1049" s="177"/>
      <c r="J1049" s="182"/>
      <c r="K1049" s="177"/>
      <c r="L1049" s="182"/>
      <c r="M1049" s="183">
        <f>M1050+M1054+M1063</f>
        <v>20006.560000000001</v>
      </c>
      <c r="N1049" s="183">
        <f>N1050+N1054+N1063</f>
        <v>40013.15</v>
      </c>
      <c r="O1049" s="37"/>
      <c r="P1049" s="67"/>
      <c r="Q1049" s="67"/>
      <c r="R1049" s="68">
        <v>24815.39</v>
      </c>
      <c r="S1049" s="68">
        <v>49630.78</v>
      </c>
      <c r="T1049" s="162">
        <f t="shared" si="124"/>
        <v>-9617.6299999999974</v>
      </c>
      <c r="U1049" s="71">
        <f t="shared" si="125"/>
        <v>0</v>
      </c>
      <c r="V1049" s="71">
        <f t="shared" si="126"/>
        <v>0</v>
      </c>
    </row>
    <row r="1050" spans="1:22" x14ac:dyDescent="0.25">
      <c r="A1050" s="60" t="s">
        <v>4009</v>
      </c>
      <c r="B1050" s="184" t="s">
        <v>1702</v>
      </c>
      <c r="C1050" s="187"/>
      <c r="D1050" s="187"/>
      <c r="E1050" s="186" t="s">
        <v>194</v>
      </c>
      <c r="F1050" s="187"/>
      <c r="G1050" s="188"/>
      <c r="H1050" s="188"/>
      <c r="I1050" s="177"/>
      <c r="J1050" s="188"/>
      <c r="K1050" s="177"/>
      <c r="L1050" s="188"/>
      <c r="M1050" s="189">
        <f>SUM(M1051:M1053)</f>
        <v>14233.11</v>
      </c>
      <c r="N1050" s="189">
        <f>SUM(N1051:N1053)</f>
        <v>28466.22</v>
      </c>
      <c r="O1050" s="37"/>
      <c r="P1050" s="69"/>
      <c r="Q1050" s="69"/>
      <c r="R1050" s="70">
        <v>17654.89</v>
      </c>
      <c r="S1050" s="70">
        <v>35309.78</v>
      </c>
      <c r="T1050" s="162">
        <f t="shared" si="124"/>
        <v>-6843.5599999999977</v>
      </c>
      <c r="U1050" s="71">
        <f t="shared" si="125"/>
        <v>0</v>
      </c>
      <c r="V1050" s="71">
        <f t="shared" si="126"/>
        <v>0</v>
      </c>
    </row>
    <row r="1051" spans="1:22" x14ac:dyDescent="0.25">
      <c r="A1051" s="60" t="s">
        <v>4010</v>
      </c>
      <c r="B1051" s="190" t="s">
        <v>1703</v>
      </c>
      <c r="C1051" s="191" t="s">
        <v>107</v>
      </c>
      <c r="D1051" s="192">
        <v>50302</v>
      </c>
      <c r="E1051" s="198" t="s">
        <v>198</v>
      </c>
      <c r="F1051" s="194" t="s">
        <v>143</v>
      </c>
      <c r="G1051" s="195">
        <v>140</v>
      </c>
      <c r="H1051" s="196">
        <v>280</v>
      </c>
      <c r="I1051" s="197">
        <v>31.84</v>
      </c>
      <c r="J1051" s="196">
        <v>25.67</v>
      </c>
      <c r="K1051" s="197">
        <v>37.479999999999997</v>
      </c>
      <c r="L1051" s="196">
        <v>30.22</v>
      </c>
      <c r="M1051" s="196">
        <f>TRUNC(((J1051*G1051)+(L1051*G1051)),2)</f>
        <v>7824.6</v>
      </c>
      <c r="N1051" s="196">
        <f>TRUNC(((J1051*H1051)+(L1051*H1051)),2)</f>
        <v>15649.2</v>
      </c>
      <c r="O1051" s="37"/>
      <c r="P1051" s="71">
        <v>31.84</v>
      </c>
      <c r="Q1051" s="71">
        <v>37.479999999999997</v>
      </c>
      <c r="R1051" s="71">
        <v>9704.7999999999993</v>
      </c>
      <c r="S1051" s="71">
        <v>19409.599999999999</v>
      </c>
      <c r="T1051" s="162">
        <f t="shared" si="124"/>
        <v>-3760.3999999999978</v>
      </c>
      <c r="U1051" s="71">
        <f t="shared" si="125"/>
        <v>7187.6</v>
      </c>
      <c r="V1051" s="71">
        <f t="shared" si="126"/>
        <v>8461.6</v>
      </c>
    </row>
    <row r="1052" spans="1:22" x14ac:dyDescent="0.25">
      <c r="A1052" s="60" t="s">
        <v>4011</v>
      </c>
      <c r="B1052" s="190" t="s">
        <v>1704</v>
      </c>
      <c r="C1052" s="191" t="s">
        <v>107</v>
      </c>
      <c r="D1052" s="192">
        <v>52005</v>
      </c>
      <c r="E1052" s="198" t="s">
        <v>200</v>
      </c>
      <c r="F1052" s="194" t="s">
        <v>201</v>
      </c>
      <c r="G1052" s="195">
        <v>465</v>
      </c>
      <c r="H1052" s="196">
        <v>930</v>
      </c>
      <c r="I1052" s="197">
        <v>8.99</v>
      </c>
      <c r="J1052" s="196">
        <v>7.25</v>
      </c>
      <c r="K1052" s="197">
        <v>2.98</v>
      </c>
      <c r="L1052" s="196">
        <v>2.4</v>
      </c>
      <c r="M1052" s="196">
        <f>TRUNC(((J1052*G1052)+(L1052*G1052)),2)</f>
        <v>4487.25</v>
      </c>
      <c r="N1052" s="196">
        <f>TRUNC(((J1052*H1052)+(L1052*H1052)),2)</f>
        <v>8974.5</v>
      </c>
      <c r="O1052" s="37"/>
      <c r="P1052" s="71">
        <v>8.99</v>
      </c>
      <c r="Q1052" s="71">
        <v>2.98</v>
      </c>
      <c r="R1052" s="71">
        <v>5566.05</v>
      </c>
      <c r="S1052" s="71">
        <v>11132.1</v>
      </c>
      <c r="T1052" s="162">
        <f t="shared" si="124"/>
        <v>-2157.6000000000004</v>
      </c>
      <c r="U1052" s="71">
        <f t="shared" si="125"/>
        <v>6742.5</v>
      </c>
      <c r="V1052" s="71">
        <f t="shared" si="126"/>
        <v>2232</v>
      </c>
    </row>
    <row r="1053" spans="1:22" x14ac:dyDescent="0.25">
      <c r="A1053" s="60" t="s">
        <v>4012</v>
      </c>
      <c r="B1053" s="190" t="s">
        <v>1705</v>
      </c>
      <c r="C1053" s="191" t="s">
        <v>107</v>
      </c>
      <c r="D1053" s="192">
        <v>52014</v>
      </c>
      <c r="E1053" s="198" t="s">
        <v>203</v>
      </c>
      <c r="F1053" s="194" t="s">
        <v>201</v>
      </c>
      <c r="G1053" s="195">
        <v>155.82</v>
      </c>
      <c r="H1053" s="196">
        <v>311.64</v>
      </c>
      <c r="I1053" s="197">
        <v>12.69</v>
      </c>
      <c r="J1053" s="196">
        <v>10.23</v>
      </c>
      <c r="K1053" s="197">
        <v>2.61</v>
      </c>
      <c r="L1053" s="196">
        <v>2.1</v>
      </c>
      <c r="M1053" s="196">
        <f>TRUNC(((J1053*G1053)+(L1053*G1053)),2)</f>
        <v>1921.26</v>
      </c>
      <c r="N1053" s="196">
        <f>TRUNC(((J1053*H1053)+(L1053*H1053)),2)</f>
        <v>3842.52</v>
      </c>
      <c r="O1053" s="37"/>
      <c r="P1053" s="71">
        <v>12.69</v>
      </c>
      <c r="Q1053" s="71">
        <v>2.61</v>
      </c>
      <c r="R1053" s="71">
        <v>2384.04</v>
      </c>
      <c r="S1053" s="71">
        <v>4768.08</v>
      </c>
      <c r="T1053" s="162">
        <f t="shared" si="124"/>
        <v>-925.56</v>
      </c>
      <c r="U1053" s="71">
        <f t="shared" si="125"/>
        <v>3188.07</v>
      </c>
      <c r="V1053" s="71">
        <f t="shared" si="126"/>
        <v>654.44000000000005</v>
      </c>
    </row>
    <row r="1054" spans="1:22" x14ac:dyDescent="0.25">
      <c r="A1054" s="60" t="s">
        <v>4013</v>
      </c>
      <c r="B1054" s="184" t="s">
        <v>1706</v>
      </c>
      <c r="C1054" s="187"/>
      <c r="D1054" s="187"/>
      <c r="E1054" s="186" t="s">
        <v>210</v>
      </c>
      <c r="F1054" s="187"/>
      <c r="G1054" s="188"/>
      <c r="H1054" s="188"/>
      <c r="I1054" s="177"/>
      <c r="J1054" s="188"/>
      <c r="K1054" s="177"/>
      <c r="L1054" s="188"/>
      <c r="M1054" s="189">
        <f>SUM(M1055:M1062)</f>
        <v>5700.9100000000008</v>
      </c>
      <c r="N1054" s="189">
        <f>SUM(N1055:N1062)</f>
        <v>11401.85</v>
      </c>
      <c r="O1054" s="37"/>
      <c r="P1054" s="69"/>
      <c r="Q1054" s="69"/>
      <c r="R1054" s="70">
        <v>7070.5</v>
      </c>
      <c r="S1054" s="70">
        <v>14141</v>
      </c>
      <c r="T1054" s="162">
        <f t="shared" si="124"/>
        <v>-2739.1499999999996</v>
      </c>
      <c r="U1054" s="71">
        <f t="shared" si="125"/>
        <v>0</v>
      </c>
      <c r="V1054" s="71">
        <f t="shared" si="126"/>
        <v>0</v>
      </c>
    </row>
    <row r="1055" spans="1:22" x14ac:dyDescent="0.25">
      <c r="A1055" s="60" t="s">
        <v>4014</v>
      </c>
      <c r="B1055" s="190" t="s">
        <v>1707</v>
      </c>
      <c r="C1055" s="191" t="s">
        <v>107</v>
      </c>
      <c r="D1055" s="192">
        <v>50901</v>
      </c>
      <c r="E1055" s="198" t="s">
        <v>213</v>
      </c>
      <c r="F1055" s="194" t="s">
        <v>125</v>
      </c>
      <c r="G1055" s="195">
        <v>7.08</v>
      </c>
      <c r="H1055" s="196">
        <v>14.16</v>
      </c>
      <c r="I1055" s="197">
        <v>0</v>
      </c>
      <c r="J1055" s="196">
        <v>0</v>
      </c>
      <c r="K1055" s="197">
        <v>43.34</v>
      </c>
      <c r="L1055" s="196">
        <v>34.950000000000003</v>
      </c>
      <c r="M1055" s="196">
        <f t="shared" ref="M1055:M1062" si="127">TRUNC(((J1055*G1055)+(L1055*G1055)),2)</f>
        <v>247.44</v>
      </c>
      <c r="N1055" s="196">
        <f t="shared" ref="N1055:N1062" si="128">TRUNC(((J1055*H1055)+(L1055*H1055)),2)</f>
        <v>494.89</v>
      </c>
      <c r="O1055" s="37"/>
      <c r="P1055" s="71">
        <v>0</v>
      </c>
      <c r="Q1055" s="71">
        <v>43.34</v>
      </c>
      <c r="R1055" s="71">
        <v>306.83999999999997</v>
      </c>
      <c r="S1055" s="71">
        <v>613.67999999999995</v>
      </c>
      <c r="T1055" s="162">
        <f t="shared" si="124"/>
        <v>-118.78999999999996</v>
      </c>
      <c r="U1055" s="71">
        <f t="shared" si="125"/>
        <v>0</v>
      </c>
      <c r="V1055" s="71">
        <f t="shared" si="126"/>
        <v>494.89</v>
      </c>
    </row>
    <row r="1056" spans="1:22" x14ac:dyDescent="0.25">
      <c r="A1056" s="60" t="s">
        <v>4015</v>
      </c>
      <c r="B1056" s="190" t="s">
        <v>1708</v>
      </c>
      <c r="C1056" s="191" t="s">
        <v>107</v>
      </c>
      <c r="D1056" s="192">
        <v>50902</v>
      </c>
      <c r="E1056" s="198" t="s">
        <v>215</v>
      </c>
      <c r="F1056" s="194" t="s">
        <v>108</v>
      </c>
      <c r="G1056" s="195">
        <v>10.8</v>
      </c>
      <c r="H1056" s="196">
        <v>21.6</v>
      </c>
      <c r="I1056" s="197">
        <v>0</v>
      </c>
      <c r="J1056" s="196">
        <v>0</v>
      </c>
      <c r="K1056" s="197">
        <v>5.34</v>
      </c>
      <c r="L1056" s="196">
        <v>4.3</v>
      </c>
      <c r="M1056" s="196">
        <f t="shared" si="127"/>
        <v>46.44</v>
      </c>
      <c r="N1056" s="196">
        <f t="shared" si="128"/>
        <v>92.88</v>
      </c>
      <c r="O1056" s="37"/>
      <c r="P1056" s="71">
        <v>0</v>
      </c>
      <c r="Q1056" s="71">
        <v>5.34</v>
      </c>
      <c r="R1056" s="71">
        <v>57.67</v>
      </c>
      <c r="S1056" s="71">
        <v>115.34</v>
      </c>
      <c r="T1056" s="162">
        <f t="shared" si="124"/>
        <v>-22.460000000000008</v>
      </c>
      <c r="U1056" s="71">
        <f t="shared" si="125"/>
        <v>0</v>
      </c>
      <c r="V1056" s="71">
        <f t="shared" si="126"/>
        <v>92.88</v>
      </c>
    </row>
    <row r="1057" spans="1:22" x14ac:dyDescent="0.25">
      <c r="A1057" s="60" t="s">
        <v>4016</v>
      </c>
      <c r="B1057" s="190" t="s">
        <v>1709</v>
      </c>
      <c r="C1057" s="191" t="s">
        <v>107</v>
      </c>
      <c r="D1057" s="192">
        <v>60470</v>
      </c>
      <c r="E1057" s="198" t="s">
        <v>217</v>
      </c>
      <c r="F1057" s="194" t="s">
        <v>125</v>
      </c>
      <c r="G1057" s="195">
        <v>0.54</v>
      </c>
      <c r="H1057" s="196">
        <v>1.08</v>
      </c>
      <c r="I1057" s="197">
        <v>181.54</v>
      </c>
      <c r="J1057" s="196">
        <v>146.41</v>
      </c>
      <c r="K1057" s="197">
        <v>26.68</v>
      </c>
      <c r="L1057" s="196">
        <v>21.51</v>
      </c>
      <c r="M1057" s="196">
        <f t="shared" si="127"/>
        <v>90.67</v>
      </c>
      <c r="N1057" s="196">
        <f t="shared" si="128"/>
        <v>181.35</v>
      </c>
      <c r="O1057" s="37"/>
      <c r="P1057" s="71">
        <v>181.54</v>
      </c>
      <c r="Q1057" s="71">
        <v>26.68</v>
      </c>
      <c r="R1057" s="71">
        <v>112.43</v>
      </c>
      <c r="S1057" s="71">
        <v>224.86</v>
      </c>
      <c r="T1057" s="162">
        <f t="shared" si="124"/>
        <v>-43.510000000000019</v>
      </c>
      <c r="U1057" s="71">
        <f t="shared" si="125"/>
        <v>158.12</v>
      </c>
      <c r="V1057" s="71">
        <f t="shared" si="126"/>
        <v>23.23</v>
      </c>
    </row>
    <row r="1058" spans="1:22" x14ac:dyDescent="0.25">
      <c r="A1058" s="60" t="s">
        <v>4017</v>
      </c>
      <c r="B1058" s="190" t="s">
        <v>1710</v>
      </c>
      <c r="C1058" s="191" t="s">
        <v>107</v>
      </c>
      <c r="D1058" s="192">
        <v>51036</v>
      </c>
      <c r="E1058" s="198" t="s">
        <v>219</v>
      </c>
      <c r="F1058" s="194" t="s">
        <v>125</v>
      </c>
      <c r="G1058" s="195">
        <v>7.08</v>
      </c>
      <c r="H1058" s="196">
        <v>14.16</v>
      </c>
      <c r="I1058" s="197">
        <v>588.54</v>
      </c>
      <c r="J1058" s="196">
        <v>474.65</v>
      </c>
      <c r="K1058" s="197">
        <v>0</v>
      </c>
      <c r="L1058" s="196">
        <v>0</v>
      </c>
      <c r="M1058" s="196">
        <f t="shared" si="127"/>
        <v>3360.52</v>
      </c>
      <c r="N1058" s="196">
        <f t="shared" si="128"/>
        <v>6721.04</v>
      </c>
      <c r="O1058" s="37"/>
      <c r="P1058" s="71">
        <v>588.54</v>
      </c>
      <c r="Q1058" s="71">
        <v>0</v>
      </c>
      <c r="R1058" s="71">
        <v>4166.8599999999997</v>
      </c>
      <c r="S1058" s="71">
        <v>8333.7199999999993</v>
      </c>
      <c r="T1058" s="162">
        <f t="shared" si="124"/>
        <v>-1612.6799999999994</v>
      </c>
      <c r="U1058" s="71">
        <f t="shared" si="125"/>
        <v>6721.04</v>
      </c>
      <c r="V1058" s="71">
        <f t="shared" si="126"/>
        <v>0</v>
      </c>
    </row>
    <row r="1059" spans="1:22" ht="24" x14ac:dyDescent="0.3">
      <c r="A1059" s="60" t="s">
        <v>4018</v>
      </c>
      <c r="B1059" s="190" t="s">
        <v>1711</v>
      </c>
      <c r="C1059" s="191" t="s">
        <v>107</v>
      </c>
      <c r="D1059" s="192">
        <v>51060</v>
      </c>
      <c r="E1059" s="193" t="s">
        <v>2906</v>
      </c>
      <c r="F1059" s="194" t="s">
        <v>125</v>
      </c>
      <c r="G1059" s="195">
        <v>7.08</v>
      </c>
      <c r="H1059" s="196">
        <v>14.16</v>
      </c>
      <c r="I1059" s="197">
        <v>0.12</v>
      </c>
      <c r="J1059" s="196">
        <v>0.09</v>
      </c>
      <c r="K1059" s="197">
        <v>40.18</v>
      </c>
      <c r="L1059" s="196">
        <v>32.4</v>
      </c>
      <c r="M1059" s="196">
        <f t="shared" si="127"/>
        <v>230.02</v>
      </c>
      <c r="N1059" s="196">
        <f t="shared" si="128"/>
        <v>460.05</v>
      </c>
      <c r="O1059" s="45"/>
      <c r="P1059" s="71">
        <v>0.12</v>
      </c>
      <c r="Q1059" s="71">
        <v>40.18</v>
      </c>
      <c r="R1059" s="71">
        <v>285.32</v>
      </c>
      <c r="S1059" s="71">
        <v>570.64</v>
      </c>
      <c r="T1059" s="162">
        <f t="shared" si="124"/>
        <v>-110.58999999999997</v>
      </c>
      <c r="U1059" s="71">
        <f t="shared" si="125"/>
        <v>1.27</v>
      </c>
      <c r="V1059" s="71">
        <f t="shared" si="126"/>
        <v>458.78</v>
      </c>
    </row>
    <row r="1060" spans="1:22" x14ac:dyDescent="0.25">
      <c r="A1060" s="60" t="s">
        <v>4019</v>
      </c>
      <c r="B1060" s="190" t="s">
        <v>1712</v>
      </c>
      <c r="C1060" s="191" t="s">
        <v>107</v>
      </c>
      <c r="D1060" s="192">
        <v>52004</v>
      </c>
      <c r="E1060" s="198" t="s">
        <v>231</v>
      </c>
      <c r="F1060" s="194" t="s">
        <v>201</v>
      </c>
      <c r="G1060" s="195">
        <v>35.6</v>
      </c>
      <c r="H1060" s="196">
        <v>71.2</v>
      </c>
      <c r="I1060" s="197">
        <v>9.39</v>
      </c>
      <c r="J1060" s="196">
        <v>7.57</v>
      </c>
      <c r="K1060" s="197">
        <v>2.98</v>
      </c>
      <c r="L1060" s="196">
        <v>2.4</v>
      </c>
      <c r="M1060" s="196">
        <f t="shared" si="127"/>
        <v>354.93</v>
      </c>
      <c r="N1060" s="196">
        <f t="shared" si="128"/>
        <v>709.86</v>
      </c>
      <c r="O1060" s="37"/>
      <c r="P1060" s="71">
        <v>9.39</v>
      </c>
      <c r="Q1060" s="71">
        <v>2.98</v>
      </c>
      <c r="R1060" s="71">
        <v>440.37</v>
      </c>
      <c r="S1060" s="71">
        <v>880.74</v>
      </c>
      <c r="T1060" s="162">
        <f t="shared" si="124"/>
        <v>-170.88</v>
      </c>
      <c r="U1060" s="71">
        <f t="shared" si="125"/>
        <v>538.98</v>
      </c>
      <c r="V1060" s="71">
        <f t="shared" si="126"/>
        <v>170.88</v>
      </c>
    </row>
    <row r="1061" spans="1:22" x14ac:dyDescent="0.25">
      <c r="A1061" s="60" t="s">
        <v>4020</v>
      </c>
      <c r="B1061" s="190" t="s">
        <v>1713</v>
      </c>
      <c r="C1061" s="191" t="s">
        <v>107</v>
      </c>
      <c r="D1061" s="192">
        <v>52005</v>
      </c>
      <c r="E1061" s="198" t="s">
        <v>200</v>
      </c>
      <c r="F1061" s="194" t="s">
        <v>201</v>
      </c>
      <c r="G1061" s="195">
        <v>19.399999999999999</v>
      </c>
      <c r="H1061" s="196">
        <v>38.799999999999997</v>
      </c>
      <c r="I1061" s="197">
        <v>8.99</v>
      </c>
      <c r="J1061" s="196">
        <v>7.25</v>
      </c>
      <c r="K1061" s="197">
        <v>2.98</v>
      </c>
      <c r="L1061" s="196">
        <v>2.4</v>
      </c>
      <c r="M1061" s="196">
        <f t="shared" si="127"/>
        <v>187.21</v>
      </c>
      <c r="N1061" s="196">
        <f t="shared" si="128"/>
        <v>374.42</v>
      </c>
      <c r="O1061" s="37"/>
      <c r="P1061" s="84">
        <v>8.99</v>
      </c>
      <c r="Q1061" s="84">
        <v>2.98</v>
      </c>
      <c r="R1061" s="84">
        <v>232.21</v>
      </c>
      <c r="S1061" s="84">
        <v>464.42</v>
      </c>
      <c r="T1061" s="162">
        <f t="shared" si="124"/>
        <v>-90</v>
      </c>
      <c r="U1061" s="71">
        <f t="shared" si="125"/>
        <v>281.3</v>
      </c>
      <c r="V1061" s="71">
        <f t="shared" si="126"/>
        <v>93.12</v>
      </c>
    </row>
    <row r="1062" spans="1:22" x14ac:dyDescent="0.25">
      <c r="A1062" s="60" t="s">
        <v>4021</v>
      </c>
      <c r="B1062" s="190" t="s">
        <v>1714</v>
      </c>
      <c r="C1062" s="191" t="s">
        <v>107</v>
      </c>
      <c r="D1062" s="192">
        <v>52014</v>
      </c>
      <c r="E1062" s="198" t="s">
        <v>203</v>
      </c>
      <c r="F1062" s="194" t="s">
        <v>201</v>
      </c>
      <c r="G1062" s="195">
        <v>96</v>
      </c>
      <c r="H1062" s="196">
        <v>192</v>
      </c>
      <c r="I1062" s="197">
        <v>12.69</v>
      </c>
      <c r="J1062" s="196">
        <v>10.23</v>
      </c>
      <c r="K1062" s="197">
        <v>2.61</v>
      </c>
      <c r="L1062" s="196">
        <v>2.1</v>
      </c>
      <c r="M1062" s="196">
        <f t="shared" si="127"/>
        <v>1183.68</v>
      </c>
      <c r="N1062" s="196">
        <f t="shared" si="128"/>
        <v>2367.36</v>
      </c>
      <c r="O1062" s="37"/>
      <c r="P1062" s="75">
        <v>12.69</v>
      </c>
      <c r="Q1062" s="76">
        <v>2.61</v>
      </c>
      <c r="R1062" s="74">
        <v>1468.8</v>
      </c>
      <c r="S1062" s="75">
        <v>2937.6</v>
      </c>
      <c r="T1062" s="162">
        <f t="shared" si="124"/>
        <v>-570.23999999999978</v>
      </c>
      <c r="U1062" s="71">
        <f t="shared" si="125"/>
        <v>1964.16</v>
      </c>
      <c r="V1062" s="71">
        <f t="shared" si="126"/>
        <v>403.2</v>
      </c>
    </row>
    <row r="1063" spans="1:22" x14ac:dyDescent="0.25">
      <c r="A1063" s="60" t="s">
        <v>4022</v>
      </c>
      <c r="B1063" s="184" t="s">
        <v>1715</v>
      </c>
      <c r="C1063" s="187"/>
      <c r="D1063" s="187"/>
      <c r="E1063" s="186" t="s">
        <v>233</v>
      </c>
      <c r="F1063" s="187"/>
      <c r="G1063" s="188"/>
      <c r="H1063" s="188"/>
      <c r="I1063" s="177"/>
      <c r="J1063" s="188"/>
      <c r="K1063" s="177"/>
      <c r="L1063" s="188"/>
      <c r="M1063" s="189">
        <f>M1064</f>
        <v>72.540000000000006</v>
      </c>
      <c r="N1063" s="189">
        <f>N1064</f>
        <v>145.08000000000001</v>
      </c>
      <c r="O1063" s="37"/>
      <c r="P1063" s="77"/>
      <c r="Q1063" s="77"/>
      <c r="R1063" s="78">
        <v>90</v>
      </c>
      <c r="S1063" s="78">
        <v>180</v>
      </c>
      <c r="T1063" s="162">
        <f t="shared" si="124"/>
        <v>-34.919999999999987</v>
      </c>
      <c r="U1063" s="71">
        <f t="shared" si="125"/>
        <v>0</v>
      </c>
      <c r="V1063" s="71">
        <f t="shared" si="126"/>
        <v>0</v>
      </c>
    </row>
    <row r="1064" spans="1:22" x14ac:dyDescent="0.25">
      <c r="A1064" s="60" t="s">
        <v>4023</v>
      </c>
      <c r="B1064" s="190" t="s">
        <v>1716</v>
      </c>
      <c r="C1064" s="191" t="s">
        <v>107</v>
      </c>
      <c r="D1064" s="192">
        <v>50251</v>
      </c>
      <c r="E1064" s="198" t="s">
        <v>235</v>
      </c>
      <c r="F1064" s="194" t="s">
        <v>102</v>
      </c>
      <c r="G1064" s="195">
        <v>6</v>
      </c>
      <c r="H1064" s="196">
        <v>12</v>
      </c>
      <c r="I1064" s="197">
        <v>15</v>
      </c>
      <c r="J1064" s="196">
        <v>12.09</v>
      </c>
      <c r="K1064" s="197">
        <v>0</v>
      </c>
      <c r="L1064" s="196">
        <v>0</v>
      </c>
      <c r="M1064" s="196">
        <f>TRUNC(((J1064*G1064)+(L1064*G1064)),2)</f>
        <v>72.540000000000006</v>
      </c>
      <c r="N1064" s="196">
        <f>TRUNC(((J1064*H1064)+(L1064*H1064)),2)</f>
        <v>145.08000000000001</v>
      </c>
      <c r="O1064" s="37"/>
      <c r="P1064" s="75">
        <v>15</v>
      </c>
      <c r="Q1064" s="76">
        <v>0</v>
      </c>
      <c r="R1064" s="74">
        <v>90</v>
      </c>
      <c r="S1064" s="75">
        <v>180</v>
      </c>
      <c r="T1064" s="162">
        <f t="shared" si="124"/>
        <v>-34.919999999999987</v>
      </c>
      <c r="U1064" s="71">
        <f t="shared" si="125"/>
        <v>145.08000000000001</v>
      </c>
      <c r="V1064" s="71">
        <f t="shared" si="126"/>
        <v>0</v>
      </c>
    </row>
    <row r="1065" spans="1:22" x14ac:dyDescent="0.25">
      <c r="A1065" s="60" t="s">
        <v>4024</v>
      </c>
      <c r="B1065" s="178" t="s">
        <v>1717</v>
      </c>
      <c r="C1065" s="181"/>
      <c r="D1065" s="181"/>
      <c r="E1065" s="180" t="s">
        <v>28</v>
      </c>
      <c r="F1065" s="181"/>
      <c r="G1065" s="182"/>
      <c r="H1065" s="182"/>
      <c r="I1065" s="177"/>
      <c r="J1065" s="182"/>
      <c r="K1065" s="177"/>
      <c r="L1065" s="182"/>
      <c r="M1065" s="183">
        <f>M1066+M1076+M1083+M1092+M1094+M1096</f>
        <v>49256.310000000005</v>
      </c>
      <c r="N1065" s="183">
        <f>N1066+N1076+N1083+N1092+N1094+N1096</f>
        <v>98512.779999999984</v>
      </c>
      <c r="O1065" s="37"/>
      <c r="P1065" s="79"/>
      <c r="Q1065" s="79"/>
      <c r="R1065" s="80">
        <v>61088.27</v>
      </c>
      <c r="S1065" s="80">
        <v>122176.54</v>
      </c>
      <c r="T1065" s="162">
        <f t="shared" si="124"/>
        <v>-23663.760000000009</v>
      </c>
      <c r="U1065" s="71">
        <f t="shared" si="125"/>
        <v>0</v>
      </c>
      <c r="V1065" s="71">
        <f t="shared" si="126"/>
        <v>0</v>
      </c>
    </row>
    <row r="1066" spans="1:22" x14ac:dyDescent="0.25">
      <c r="A1066" s="60" t="s">
        <v>4025</v>
      </c>
      <c r="B1066" s="184" t="s">
        <v>1718</v>
      </c>
      <c r="C1066" s="187"/>
      <c r="D1066" s="187"/>
      <c r="E1066" s="186" t="s">
        <v>238</v>
      </c>
      <c r="F1066" s="187"/>
      <c r="G1066" s="188"/>
      <c r="H1066" s="188"/>
      <c r="I1066" s="177"/>
      <c r="J1066" s="188"/>
      <c r="K1066" s="177"/>
      <c r="L1066" s="188"/>
      <c r="M1066" s="189">
        <f>SUM(M1067:M1075)</f>
        <v>5206.1000000000004</v>
      </c>
      <c r="N1066" s="189">
        <f>SUM(N1067:N1075)</f>
        <v>10412.27</v>
      </c>
      <c r="O1066" s="37"/>
      <c r="P1066" s="69"/>
      <c r="Q1066" s="69"/>
      <c r="R1066" s="70">
        <v>6457.99</v>
      </c>
      <c r="S1066" s="70">
        <v>12915.98</v>
      </c>
      <c r="T1066" s="162">
        <f t="shared" si="124"/>
        <v>-2503.7099999999991</v>
      </c>
      <c r="U1066" s="71">
        <f t="shared" si="125"/>
        <v>0</v>
      </c>
      <c r="V1066" s="71">
        <f t="shared" si="126"/>
        <v>0</v>
      </c>
    </row>
    <row r="1067" spans="1:22" x14ac:dyDescent="0.25">
      <c r="A1067" s="60" t="s">
        <v>4026</v>
      </c>
      <c r="B1067" s="190" t="s">
        <v>1719</v>
      </c>
      <c r="C1067" s="191" t="s">
        <v>107</v>
      </c>
      <c r="D1067" s="192">
        <v>40101</v>
      </c>
      <c r="E1067" s="198" t="s">
        <v>163</v>
      </c>
      <c r="F1067" s="194" t="s">
        <v>125</v>
      </c>
      <c r="G1067" s="195">
        <v>7.46</v>
      </c>
      <c r="H1067" s="196">
        <v>14.92</v>
      </c>
      <c r="I1067" s="197">
        <v>0</v>
      </c>
      <c r="J1067" s="196">
        <v>0</v>
      </c>
      <c r="K1067" s="197">
        <v>34.229999999999997</v>
      </c>
      <c r="L1067" s="196">
        <v>27.6</v>
      </c>
      <c r="M1067" s="196">
        <f t="shared" ref="M1067:M1075" si="129">TRUNC(((J1067*G1067)+(L1067*G1067)),2)</f>
        <v>205.89</v>
      </c>
      <c r="N1067" s="196">
        <f t="shared" ref="N1067:N1075" si="130">TRUNC(((J1067*H1067)+(L1067*H1067)),2)</f>
        <v>411.79</v>
      </c>
      <c r="O1067" s="37"/>
      <c r="P1067" s="71">
        <v>0</v>
      </c>
      <c r="Q1067" s="71">
        <v>34.229999999999997</v>
      </c>
      <c r="R1067" s="71">
        <v>255.35</v>
      </c>
      <c r="S1067" s="71">
        <v>510.7</v>
      </c>
      <c r="T1067" s="162">
        <f t="shared" si="124"/>
        <v>-98.909999999999968</v>
      </c>
      <c r="U1067" s="71">
        <f t="shared" si="125"/>
        <v>0</v>
      </c>
      <c r="V1067" s="71">
        <f t="shared" si="126"/>
        <v>411.79</v>
      </c>
    </row>
    <row r="1068" spans="1:22" x14ac:dyDescent="0.25">
      <c r="A1068" s="60" t="s">
        <v>4027</v>
      </c>
      <c r="B1068" s="190" t="s">
        <v>1720</v>
      </c>
      <c r="C1068" s="191" t="s">
        <v>107</v>
      </c>
      <c r="D1068" s="192">
        <v>50902</v>
      </c>
      <c r="E1068" s="198" t="s">
        <v>215</v>
      </c>
      <c r="F1068" s="194" t="s">
        <v>108</v>
      </c>
      <c r="G1068" s="195">
        <v>10.23</v>
      </c>
      <c r="H1068" s="196">
        <v>20.46</v>
      </c>
      <c r="I1068" s="197">
        <v>0</v>
      </c>
      <c r="J1068" s="196">
        <v>0</v>
      </c>
      <c r="K1068" s="197">
        <v>5.34</v>
      </c>
      <c r="L1068" s="196">
        <v>4.3</v>
      </c>
      <c r="M1068" s="196">
        <f t="shared" si="129"/>
        <v>43.98</v>
      </c>
      <c r="N1068" s="196">
        <f t="shared" si="130"/>
        <v>87.97</v>
      </c>
      <c r="O1068" s="37"/>
      <c r="P1068" s="71">
        <v>0</v>
      </c>
      <c r="Q1068" s="71">
        <v>5.34</v>
      </c>
      <c r="R1068" s="71">
        <v>54.62</v>
      </c>
      <c r="S1068" s="71">
        <v>109.24</v>
      </c>
      <c r="T1068" s="162">
        <f t="shared" si="124"/>
        <v>-21.269999999999996</v>
      </c>
      <c r="U1068" s="71">
        <f t="shared" si="125"/>
        <v>0</v>
      </c>
      <c r="V1068" s="71">
        <f t="shared" si="126"/>
        <v>87.97</v>
      </c>
    </row>
    <row r="1069" spans="1:22" x14ac:dyDescent="0.25">
      <c r="A1069" s="60" t="s">
        <v>4028</v>
      </c>
      <c r="B1069" s="190" t="s">
        <v>1721</v>
      </c>
      <c r="C1069" s="191" t="s">
        <v>107</v>
      </c>
      <c r="D1069" s="192">
        <v>60470</v>
      </c>
      <c r="E1069" s="198" t="s">
        <v>217</v>
      </c>
      <c r="F1069" s="194" t="s">
        <v>125</v>
      </c>
      <c r="G1069" s="195">
        <v>0.51</v>
      </c>
      <c r="H1069" s="196">
        <v>1.02</v>
      </c>
      <c r="I1069" s="197">
        <v>181.54</v>
      </c>
      <c r="J1069" s="196">
        <v>146.41</v>
      </c>
      <c r="K1069" s="197">
        <v>26.68</v>
      </c>
      <c r="L1069" s="196">
        <v>21.51</v>
      </c>
      <c r="M1069" s="196">
        <f t="shared" si="129"/>
        <v>85.63</v>
      </c>
      <c r="N1069" s="196">
        <f t="shared" si="130"/>
        <v>171.27</v>
      </c>
      <c r="O1069" s="37"/>
      <c r="P1069" s="71">
        <v>181.54</v>
      </c>
      <c r="Q1069" s="71">
        <v>26.68</v>
      </c>
      <c r="R1069" s="71">
        <v>106.5</v>
      </c>
      <c r="S1069" s="71">
        <v>213</v>
      </c>
      <c r="T1069" s="162">
        <f t="shared" si="124"/>
        <v>-41.72999999999999</v>
      </c>
      <c r="U1069" s="71">
        <f t="shared" si="125"/>
        <v>149.33000000000001</v>
      </c>
      <c r="V1069" s="71">
        <f t="shared" si="126"/>
        <v>21.94</v>
      </c>
    </row>
    <row r="1070" spans="1:22" x14ac:dyDescent="0.25">
      <c r="A1070" s="60" t="s">
        <v>4029</v>
      </c>
      <c r="B1070" s="190" t="s">
        <v>1722</v>
      </c>
      <c r="C1070" s="191" t="s">
        <v>107</v>
      </c>
      <c r="D1070" s="192">
        <v>60191</v>
      </c>
      <c r="E1070" s="198" t="s">
        <v>244</v>
      </c>
      <c r="F1070" s="194" t="s">
        <v>108</v>
      </c>
      <c r="G1070" s="195">
        <v>43.86</v>
      </c>
      <c r="H1070" s="196">
        <v>87.72</v>
      </c>
      <c r="I1070" s="197">
        <v>24.8</v>
      </c>
      <c r="J1070" s="196">
        <v>20</v>
      </c>
      <c r="K1070" s="197">
        <v>11.37</v>
      </c>
      <c r="L1070" s="196">
        <v>9.16</v>
      </c>
      <c r="M1070" s="196">
        <f t="shared" si="129"/>
        <v>1278.95</v>
      </c>
      <c r="N1070" s="196">
        <f t="shared" si="130"/>
        <v>2557.91</v>
      </c>
      <c r="O1070" s="37"/>
      <c r="P1070" s="71">
        <v>24.8</v>
      </c>
      <c r="Q1070" s="71">
        <v>11.37</v>
      </c>
      <c r="R1070" s="71">
        <v>1586.41</v>
      </c>
      <c r="S1070" s="71">
        <v>3172.82</v>
      </c>
      <c r="T1070" s="162">
        <f t="shared" si="124"/>
        <v>-614.91000000000031</v>
      </c>
      <c r="U1070" s="71">
        <f t="shared" si="125"/>
        <v>1754.4</v>
      </c>
      <c r="V1070" s="71">
        <f t="shared" si="126"/>
        <v>803.51</v>
      </c>
    </row>
    <row r="1071" spans="1:22" x14ac:dyDescent="0.25">
      <c r="A1071" s="60" t="s">
        <v>4030</v>
      </c>
      <c r="B1071" s="190" t="s">
        <v>1723</v>
      </c>
      <c r="C1071" s="191" t="s">
        <v>107</v>
      </c>
      <c r="D1071" s="192">
        <v>60524</v>
      </c>
      <c r="E1071" s="198" t="s">
        <v>219</v>
      </c>
      <c r="F1071" s="194" t="s">
        <v>125</v>
      </c>
      <c r="G1071" s="195">
        <v>3.07</v>
      </c>
      <c r="H1071" s="196">
        <v>6.14</v>
      </c>
      <c r="I1071" s="197">
        <v>588.54</v>
      </c>
      <c r="J1071" s="196">
        <v>474.65</v>
      </c>
      <c r="K1071" s="197">
        <v>0</v>
      </c>
      <c r="L1071" s="196">
        <v>0</v>
      </c>
      <c r="M1071" s="196">
        <f t="shared" si="129"/>
        <v>1457.17</v>
      </c>
      <c r="N1071" s="196">
        <f t="shared" si="130"/>
        <v>2914.35</v>
      </c>
      <c r="O1071" s="37"/>
      <c r="P1071" s="71">
        <v>588.54</v>
      </c>
      <c r="Q1071" s="71">
        <v>0</v>
      </c>
      <c r="R1071" s="71">
        <v>1806.81</v>
      </c>
      <c r="S1071" s="71">
        <v>3613.62</v>
      </c>
      <c r="T1071" s="162">
        <f t="shared" si="124"/>
        <v>-699.27</v>
      </c>
      <c r="U1071" s="71">
        <f t="shared" si="125"/>
        <v>2914.35</v>
      </c>
      <c r="V1071" s="71">
        <f t="shared" si="126"/>
        <v>0</v>
      </c>
    </row>
    <row r="1072" spans="1:22" ht="24" x14ac:dyDescent="0.3">
      <c r="A1072" s="60" t="s">
        <v>4031</v>
      </c>
      <c r="B1072" s="190" t="s">
        <v>1724</v>
      </c>
      <c r="C1072" s="191" t="s">
        <v>107</v>
      </c>
      <c r="D1072" s="192">
        <v>60800</v>
      </c>
      <c r="E1072" s="198" t="s">
        <v>247</v>
      </c>
      <c r="F1072" s="194" t="s">
        <v>125</v>
      </c>
      <c r="G1072" s="195">
        <v>3.07</v>
      </c>
      <c r="H1072" s="196">
        <v>6.14</v>
      </c>
      <c r="I1072" s="197">
        <v>0.12</v>
      </c>
      <c r="J1072" s="196">
        <v>0.09</v>
      </c>
      <c r="K1072" s="197">
        <v>51.75</v>
      </c>
      <c r="L1072" s="196">
        <v>41.73</v>
      </c>
      <c r="M1072" s="196">
        <f t="shared" si="129"/>
        <v>128.38</v>
      </c>
      <c r="N1072" s="196">
        <f t="shared" si="130"/>
        <v>256.77</v>
      </c>
      <c r="O1072" s="45"/>
      <c r="P1072" s="71">
        <v>0.12</v>
      </c>
      <c r="Q1072" s="71">
        <v>51.75</v>
      </c>
      <c r="R1072" s="71">
        <v>159.24</v>
      </c>
      <c r="S1072" s="71">
        <v>318.48</v>
      </c>
      <c r="T1072" s="162">
        <f t="shared" si="124"/>
        <v>-61.710000000000036</v>
      </c>
      <c r="U1072" s="71">
        <f t="shared" si="125"/>
        <v>0.55000000000000004</v>
      </c>
      <c r="V1072" s="71">
        <f t="shared" si="126"/>
        <v>256.22000000000003</v>
      </c>
    </row>
    <row r="1073" spans="1:22" x14ac:dyDescent="0.25">
      <c r="A1073" s="60" t="s">
        <v>4032</v>
      </c>
      <c r="B1073" s="190" t="s">
        <v>1725</v>
      </c>
      <c r="C1073" s="191" t="s">
        <v>107</v>
      </c>
      <c r="D1073" s="192">
        <v>40902</v>
      </c>
      <c r="E1073" s="198" t="s">
        <v>165</v>
      </c>
      <c r="F1073" s="194" t="s">
        <v>125</v>
      </c>
      <c r="G1073" s="195">
        <v>4.3899999999999997</v>
      </c>
      <c r="H1073" s="196">
        <v>8.7799999999999994</v>
      </c>
      <c r="I1073" s="197">
        <v>0</v>
      </c>
      <c r="J1073" s="196">
        <v>0</v>
      </c>
      <c r="K1073" s="197">
        <v>22.68</v>
      </c>
      <c r="L1073" s="196">
        <v>18.29</v>
      </c>
      <c r="M1073" s="196">
        <f t="shared" si="129"/>
        <v>80.290000000000006</v>
      </c>
      <c r="N1073" s="196">
        <f t="shared" si="130"/>
        <v>160.58000000000001</v>
      </c>
      <c r="O1073" s="37"/>
      <c r="P1073" s="71">
        <v>0</v>
      </c>
      <c r="Q1073" s="71">
        <v>22.68</v>
      </c>
      <c r="R1073" s="71">
        <v>99.56</v>
      </c>
      <c r="S1073" s="71">
        <v>199.12</v>
      </c>
      <c r="T1073" s="162">
        <f t="shared" si="124"/>
        <v>-38.539999999999992</v>
      </c>
      <c r="U1073" s="71">
        <f t="shared" si="125"/>
        <v>0</v>
      </c>
      <c r="V1073" s="71">
        <f t="shared" si="126"/>
        <v>160.58000000000001</v>
      </c>
    </row>
    <row r="1074" spans="1:22" x14ac:dyDescent="0.25">
      <c r="A1074" s="60" t="s">
        <v>4033</v>
      </c>
      <c r="B1074" s="190" t="s">
        <v>1726</v>
      </c>
      <c r="C1074" s="191" t="s">
        <v>107</v>
      </c>
      <c r="D1074" s="192">
        <v>60304</v>
      </c>
      <c r="E1074" s="198" t="s">
        <v>284</v>
      </c>
      <c r="F1074" s="194" t="s">
        <v>201</v>
      </c>
      <c r="G1074" s="195">
        <v>129.1</v>
      </c>
      <c r="H1074" s="196">
        <v>258.2</v>
      </c>
      <c r="I1074" s="197">
        <v>9.39</v>
      </c>
      <c r="J1074" s="196">
        <v>7.57</v>
      </c>
      <c r="K1074" s="197">
        <v>2.98</v>
      </c>
      <c r="L1074" s="196">
        <v>2.4</v>
      </c>
      <c r="M1074" s="196">
        <f t="shared" si="129"/>
        <v>1287.1199999999999</v>
      </c>
      <c r="N1074" s="196">
        <f t="shared" si="130"/>
        <v>2574.25</v>
      </c>
      <c r="O1074" s="37"/>
      <c r="P1074" s="71">
        <v>9.39</v>
      </c>
      <c r="Q1074" s="71">
        <v>2.98</v>
      </c>
      <c r="R1074" s="71">
        <v>1596.96</v>
      </c>
      <c r="S1074" s="71">
        <v>3193.92</v>
      </c>
      <c r="T1074" s="162">
        <f t="shared" si="124"/>
        <v>-619.67000000000007</v>
      </c>
      <c r="U1074" s="71">
        <f t="shared" si="125"/>
        <v>1954.57</v>
      </c>
      <c r="V1074" s="71">
        <f t="shared" si="126"/>
        <v>619.67999999999995</v>
      </c>
    </row>
    <row r="1075" spans="1:22" x14ac:dyDescent="0.25">
      <c r="A1075" s="60" t="s">
        <v>4034</v>
      </c>
      <c r="B1075" s="190" t="s">
        <v>1727</v>
      </c>
      <c r="C1075" s="191" t="s">
        <v>107</v>
      </c>
      <c r="D1075" s="192">
        <v>60314</v>
      </c>
      <c r="E1075" s="198" t="s">
        <v>251</v>
      </c>
      <c r="F1075" s="194" t="s">
        <v>201</v>
      </c>
      <c r="G1075" s="195">
        <v>51.8</v>
      </c>
      <c r="H1075" s="196">
        <v>103.6</v>
      </c>
      <c r="I1075" s="197">
        <v>12.69</v>
      </c>
      <c r="J1075" s="196">
        <v>10.23</v>
      </c>
      <c r="K1075" s="197">
        <v>2.61</v>
      </c>
      <c r="L1075" s="196">
        <v>2.1</v>
      </c>
      <c r="M1075" s="196">
        <f t="shared" si="129"/>
        <v>638.69000000000005</v>
      </c>
      <c r="N1075" s="196">
        <f t="shared" si="130"/>
        <v>1277.3800000000001</v>
      </c>
      <c r="O1075" s="37"/>
      <c r="P1075" s="71">
        <v>12.69</v>
      </c>
      <c r="Q1075" s="71">
        <v>2.61</v>
      </c>
      <c r="R1075" s="71">
        <v>792.54</v>
      </c>
      <c r="S1075" s="71">
        <v>1585.08</v>
      </c>
      <c r="T1075" s="162">
        <f t="shared" si="124"/>
        <v>-307.69999999999982</v>
      </c>
      <c r="U1075" s="71">
        <f t="shared" si="125"/>
        <v>1059.82</v>
      </c>
      <c r="V1075" s="71">
        <f t="shared" si="126"/>
        <v>217.56</v>
      </c>
    </row>
    <row r="1076" spans="1:22" x14ac:dyDescent="0.25">
      <c r="A1076" s="60" t="s">
        <v>4035</v>
      </c>
      <c r="B1076" s="184" t="s">
        <v>1728</v>
      </c>
      <c r="C1076" s="187"/>
      <c r="D1076" s="187"/>
      <c r="E1076" s="186" t="s">
        <v>263</v>
      </c>
      <c r="F1076" s="187"/>
      <c r="G1076" s="188"/>
      <c r="H1076" s="188"/>
      <c r="I1076" s="177"/>
      <c r="J1076" s="188"/>
      <c r="K1076" s="177"/>
      <c r="L1076" s="188"/>
      <c r="M1076" s="189">
        <f>SUM(M1077:M1082)</f>
        <v>9108.66</v>
      </c>
      <c r="N1076" s="189">
        <f>SUM(N1077:N1082)</f>
        <v>18217.349999999999</v>
      </c>
      <c r="O1076" s="37"/>
      <c r="P1076" s="69"/>
      <c r="Q1076" s="69"/>
      <c r="R1076" s="70">
        <v>11298.24</v>
      </c>
      <c r="S1076" s="70">
        <v>22596.48</v>
      </c>
      <c r="T1076" s="162">
        <f t="shared" si="124"/>
        <v>-4379.130000000001</v>
      </c>
      <c r="U1076" s="71">
        <f t="shared" si="125"/>
        <v>0</v>
      </c>
      <c r="V1076" s="71">
        <f t="shared" si="126"/>
        <v>0</v>
      </c>
    </row>
    <row r="1077" spans="1:22" x14ac:dyDescent="0.25">
      <c r="A1077" s="60" t="s">
        <v>4036</v>
      </c>
      <c r="B1077" s="190" t="s">
        <v>1729</v>
      </c>
      <c r="C1077" s="191" t="s">
        <v>107</v>
      </c>
      <c r="D1077" s="192">
        <v>60205</v>
      </c>
      <c r="E1077" s="198" t="s">
        <v>266</v>
      </c>
      <c r="F1077" s="194" t="s">
        <v>108</v>
      </c>
      <c r="G1077" s="195">
        <v>67.33</v>
      </c>
      <c r="H1077" s="196">
        <v>134.66</v>
      </c>
      <c r="I1077" s="197">
        <v>34.159999999999997</v>
      </c>
      <c r="J1077" s="196">
        <v>27.55</v>
      </c>
      <c r="K1077" s="197">
        <v>23.52</v>
      </c>
      <c r="L1077" s="196">
        <v>18.96</v>
      </c>
      <c r="M1077" s="196">
        <f t="shared" ref="M1077:M1082" si="131">TRUNC(((J1077*G1077)+(L1077*G1077)),2)</f>
        <v>3131.51</v>
      </c>
      <c r="N1077" s="196">
        <f t="shared" ref="N1077:N1082" si="132">TRUNC(((J1077*H1077)+(L1077*H1077)),2)</f>
        <v>6263.03</v>
      </c>
      <c r="O1077" s="37"/>
      <c r="P1077" s="71">
        <v>34.159999999999997</v>
      </c>
      <c r="Q1077" s="71">
        <v>23.52</v>
      </c>
      <c r="R1077" s="71">
        <v>3883.59</v>
      </c>
      <c r="S1077" s="71">
        <v>7767.18</v>
      </c>
      <c r="T1077" s="162">
        <f t="shared" si="124"/>
        <v>-1504.1500000000005</v>
      </c>
      <c r="U1077" s="71">
        <f t="shared" si="125"/>
        <v>3709.88</v>
      </c>
      <c r="V1077" s="71">
        <f t="shared" si="126"/>
        <v>2553.15</v>
      </c>
    </row>
    <row r="1078" spans="1:22" x14ac:dyDescent="0.25">
      <c r="A1078" s="60" t="s">
        <v>4037</v>
      </c>
      <c r="B1078" s="190" t="s">
        <v>1730</v>
      </c>
      <c r="C1078" s="191" t="s">
        <v>107</v>
      </c>
      <c r="D1078" s="192">
        <v>60524</v>
      </c>
      <c r="E1078" s="198" t="s">
        <v>219</v>
      </c>
      <c r="F1078" s="194" t="s">
        <v>125</v>
      </c>
      <c r="G1078" s="195">
        <v>3.51</v>
      </c>
      <c r="H1078" s="196">
        <v>7.02</v>
      </c>
      <c r="I1078" s="197">
        <v>588.54</v>
      </c>
      <c r="J1078" s="196">
        <v>474.65</v>
      </c>
      <c r="K1078" s="197">
        <v>0</v>
      </c>
      <c r="L1078" s="196">
        <v>0</v>
      </c>
      <c r="M1078" s="196">
        <f t="shared" si="131"/>
        <v>1666.02</v>
      </c>
      <c r="N1078" s="196">
        <f t="shared" si="132"/>
        <v>3332.04</v>
      </c>
      <c r="O1078" s="37"/>
      <c r="P1078" s="71">
        <v>588.54</v>
      </c>
      <c r="Q1078" s="71">
        <v>0</v>
      </c>
      <c r="R1078" s="71">
        <v>2065.77</v>
      </c>
      <c r="S1078" s="71">
        <v>4131.54</v>
      </c>
      <c r="T1078" s="162">
        <f t="shared" si="124"/>
        <v>-799.5</v>
      </c>
      <c r="U1078" s="71">
        <f t="shared" si="125"/>
        <v>3332.04</v>
      </c>
      <c r="V1078" s="71">
        <f t="shared" si="126"/>
        <v>0</v>
      </c>
    </row>
    <row r="1079" spans="1:22" ht="24" x14ac:dyDescent="0.3">
      <c r="A1079" s="60" t="s">
        <v>4038</v>
      </c>
      <c r="B1079" s="190" t="s">
        <v>1731</v>
      </c>
      <c r="C1079" s="191" t="s">
        <v>107</v>
      </c>
      <c r="D1079" s="192">
        <v>60800</v>
      </c>
      <c r="E1079" s="193" t="s">
        <v>2907</v>
      </c>
      <c r="F1079" s="194" t="s">
        <v>125</v>
      </c>
      <c r="G1079" s="195">
        <v>3.51</v>
      </c>
      <c r="H1079" s="196">
        <v>7.02</v>
      </c>
      <c r="I1079" s="197">
        <v>0.12</v>
      </c>
      <c r="J1079" s="196">
        <v>0.09</v>
      </c>
      <c r="K1079" s="197">
        <v>51.75</v>
      </c>
      <c r="L1079" s="196">
        <v>41.73</v>
      </c>
      <c r="M1079" s="196">
        <f t="shared" si="131"/>
        <v>146.78</v>
      </c>
      <c r="N1079" s="196">
        <f t="shared" si="132"/>
        <v>293.57</v>
      </c>
      <c r="O1079" s="45"/>
      <c r="P1079" s="71">
        <v>0.12</v>
      </c>
      <c r="Q1079" s="71">
        <v>51.75</v>
      </c>
      <c r="R1079" s="71">
        <v>182.06</v>
      </c>
      <c r="S1079" s="71">
        <v>364.12</v>
      </c>
      <c r="T1079" s="162">
        <f t="shared" si="124"/>
        <v>-70.550000000000011</v>
      </c>
      <c r="U1079" s="71">
        <f t="shared" si="125"/>
        <v>0.63</v>
      </c>
      <c r="V1079" s="71">
        <f t="shared" si="126"/>
        <v>292.94</v>
      </c>
    </row>
    <row r="1080" spans="1:22" x14ac:dyDescent="0.25">
      <c r="A1080" s="60" t="s">
        <v>4039</v>
      </c>
      <c r="B1080" s="190" t="s">
        <v>1732</v>
      </c>
      <c r="C1080" s="191" t="s">
        <v>107</v>
      </c>
      <c r="D1080" s="192">
        <v>60305</v>
      </c>
      <c r="E1080" s="198" t="s">
        <v>200</v>
      </c>
      <c r="F1080" s="194" t="s">
        <v>201</v>
      </c>
      <c r="G1080" s="195">
        <v>258.7</v>
      </c>
      <c r="H1080" s="196">
        <v>517.4</v>
      </c>
      <c r="I1080" s="197">
        <v>8.99</v>
      </c>
      <c r="J1080" s="196">
        <v>7.25</v>
      </c>
      <c r="K1080" s="197">
        <v>2.98</v>
      </c>
      <c r="L1080" s="196">
        <v>2.4</v>
      </c>
      <c r="M1080" s="196">
        <f t="shared" si="131"/>
        <v>2496.4499999999998</v>
      </c>
      <c r="N1080" s="196">
        <f t="shared" si="132"/>
        <v>4992.91</v>
      </c>
      <c r="O1080" s="37"/>
      <c r="P1080" s="71">
        <v>8.99</v>
      </c>
      <c r="Q1080" s="71">
        <v>2.98</v>
      </c>
      <c r="R1080" s="71">
        <v>3096.63</v>
      </c>
      <c r="S1080" s="71">
        <v>6193.26</v>
      </c>
      <c r="T1080" s="162">
        <f t="shared" si="124"/>
        <v>-1200.3500000000004</v>
      </c>
      <c r="U1080" s="71">
        <f t="shared" si="125"/>
        <v>3751.15</v>
      </c>
      <c r="V1080" s="71">
        <f t="shared" si="126"/>
        <v>1241.76</v>
      </c>
    </row>
    <row r="1081" spans="1:22" x14ac:dyDescent="0.25">
      <c r="A1081" s="60" t="s">
        <v>4040</v>
      </c>
      <c r="B1081" s="190" t="s">
        <v>1733</v>
      </c>
      <c r="C1081" s="191" t="s">
        <v>107</v>
      </c>
      <c r="D1081" s="192">
        <v>60306</v>
      </c>
      <c r="E1081" s="198" t="s">
        <v>1339</v>
      </c>
      <c r="F1081" s="194" t="s">
        <v>201</v>
      </c>
      <c r="G1081" s="195">
        <v>53.4</v>
      </c>
      <c r="H1081" s="196">
        <v>106.8</v>
      </c>
      <c r="I1081" s="197">
        <v>8.84</v>
      </c>
      <c r="J1081" s="196">
        <v>7.12</v>
      </c>
      <c r="K1081" s="197">
        <v>3.74</v>
      </c>
      <c r="L1081" s="196">
        <v>3.01</v>
      </c>
      <c r="M1081" s="196">
        <f t="shared" si="131"/>
        <v>540.94000000000005</v>
      </c>
      <c r="N1081" s="196">
        <f t="shared" si="132"/>
        <v>1081.8800000000001</v>
      </c>
      <c r="O1081" s="37"/>
      <c r="P1081" s="71">
        <v>8.84</v>
      </c>
      <c r="Q1081" s="71">
        <v>3.74</v>
      </c>
      <c r="R1081" s="71">
        <v>671.77</v>
      </c>
      <c r="S1081" s="71">
        <v>1343.54</v>
      </c>
      <c r="T1081" s="162">
        <f t="shared" si="124"/>
        <v>-261.65999999999985</v>
      </c>
      <c r="U1081" s="71">
        <f t="shared" si="125"/>
        <v>760.41</v>
      </c>
      <c r="V1081" s="71">
        <f t="shared" si="126"/>
        <v>321.45999999999998</v>
      </c>
    </row>
    <row r="1082" spans="1:22" x14ac:dyDescent="0.25">
      <c r="A1082" s="60" t="s">
        <v>4041</v>
      </c>
      <c r="B1082" s="190" t="s">
        <v>1734</v>
      </c>
      <c r="C1082" s="191" t="s">
        <v>107</v>
      </c>
      <c r="D1082" s="192">
        <v>60314</v>
      </c>
      <c r="E1082" s="198" t="s">
        <v>251</v>
      </c>
      <c r="F1082" s="194" t="s">
        <v>201</v>
      </c>
      <c r="G1082" s="195">
        <v>91.4</v>
      </c>
      <c r="H1082" s="196">
        <v>182.8</v>
      </c>
      <c r="I1082" s="197">
        <v>12.69</v>
      </c>
      <c r="J1082" s="196">
        <v>10.23</v>
      </c>
      <c r="K1082" s="197">
        <v>2.61</v>
      </c>
      <c r="L1082" s="196">
        <v>2.1</v>
      </c>
      <c r="M1082" s="196">
        <f t="shared" si="131"/>
        <v>1126.96</v>
      </c>
      <c r="N1082" s="196">
        <f t="shared" si="132"/>
        <v>2253.92</v>
      </c>
      <c r="O1082" s="37"/>
      <c r="P1082" s="71">
        <v>12.69</v>
      </c>
      <c r="Q1082" s="71">
        <v>2.61</v>
      </c>
      <c r="R1082" s="71">
        <v>1398.42</v>
      </c>
      <c r="S1082" s="71">
        <v>2796.84</v>
      </c>
      <c r="T1082" s="162">
        <f t="shared" si="124"/>
        <v>-542.92000000000007</v>
      </c>
      <c r="U1082" s="71">
        <f t="shared" si="125"/>
        <v>1870.04</v>
      </c>
      <c r="V1082" s="71">
        <f t="shared" si="126"/>
        <v>383.88</v>
      </c>
    </row>
    <row r="1083" spans="1:22" x14ac:dyDescent="0.25">
      <c r="A1083" s="60" t="s">
        <v>4042</v>
      </c>
      <c r="B1083" s="184" t="s">
        <v>1735</v>
      </c>
      <c r="C1083" s="187"/>
      <c r="D1083" s="187"/>
      <c r="E1083" s="186" t="s">
        <v>278</v>
      </c>
      <c r="F1083" s="187"/>
      <c r="G1083" s="188"/>
      <c r="H1083" s="188"/>
      <c r="I1083" s="177"/>
      <c r="J1083" s="188"/>
      <c r="K1083" s="177"/>
      <c r="L1083" s="188"/>
      <c r="M1083" s="189">
        <f>SUM(M1084:M1091)</f>
        <v>11792.650000000001</v>
      </c>
      <c r="N1083" s="189">
        <f>SUM(N1084:N1091)</f>
        <v>23585.34</v>
      </c>
      <c r="O1083" s="37"/>
      <c r="P1083" s="69"/>
      <c r="Q1083" s="69"/>
      <c r="R1083" s="70">
        <v>14626.33</v>
      </c>
      <c r="S1083" s="70">
        <v>29252.66</v>
      </c>
      <c r="T1083" s="162">
        <f t="shared" si="124"/>
        <v>-5667.32</v>
      </c>
      <c r="U1083" s="71">
        <f t="shared" si="125"/>
        <v>0</v>
      </c>
      <c r="V1083" s="71">
        <f t="shared" si="126"/>
        <v>0</v>
      </c>
    </row>
    <row r="1084" spans="1:22" x14ac:dyDescent="0.25">
      <c r="A1084" s="60" t="s">
        <v>4043</v>
      </c>
      <c r="B1084" s="190" t="s">
        <v>1736</v>
      </c>
      <c r="C1084" s="191" t="s">
        <v>107</v>
      </c>
      <c r="D1084" s="192">
        <v>60205</v>
      </c>
      <c r="E1084" s="198" t="s">
        <v>266</v>
      </c>
      <c r="F1084" s="194" t="s">
        <v>108</v>
      </c>
      <c r="G1084" s="195">
        <v>93.23</v>
      </c>
      <c r="H1084" s="196">
        <v>186.46</v>
      </c>
      <c r="I1084" s="197">
        <v>34.159999999999997</v>
      </c>
      <c r="J1084" s="196">
        <v>27.55</v>
      </c>
      <c r="K1084" s="197">
        <v>23.52</v>
      </c>
      <c r="L1084" s="196">
        <v>18.96</v>
      </c>
      <c r="M1084" s="196">
        <f t="shared" ref="M1084:M1091" si="133">TRUNC(((J1084*G1084)+(L1084*G1084)),2)</f>
        <v>4336.12</v>
      </c>
      <c r="N1084" s="196">
        <f t="shared" ref="N1084:N1091" si="134">TRUNC(((J1084*H1084)+(L1084*H1084)),2)</f>
        <v>8672.25</v>
      </c>
      <c r="O1084" s="37"/>
      <c r="P1084" s="71">
        <v>34.159999999999997</v>
      </c>
      <c r="Q1084" s="71">
        <v>23.52</v>
      </c>
      <c r="R1084" s="71">
        <v>5377.5</v>
      </c>
      <c r="S1084" s="71">
        <v>10755</v>
      </c>
      <c r="T1084" s="162">
        <f t="shared" si="124"/>
        <v>-2082.75</v>
      </c>
      <c r="U1084" s="71">
        <f t="shared" si="125"/>
        <v>5136.97</v>
      </c>
      <c r="V1084" s="71">
        <f t="shared" si="126"/>
        <v>3535.28</v>
      </c>
    </row>
    <row r="1085" spans="1:22" x14ac:dyDescent="0.25">
      <c r="A1085" s="60" t="s">
        <v>4044</v>
      </c>
      <c r="B1085" s="190" t="s">
        <v>1737</v>
      </c>
      <c r="C1085" s="191" t="s">
        <v>107</v>
      </c>
      <c r="D1085" s="192">
        <v>60524</v>
      </c>
      <c r="E1085" s="198" t="s">
        <v>219</v>
      </c>
      <c r="F1085" s="194" t="s">
        <v>125</v>
      </c>
      <c r="G1085" s="195">
        <v>6.49</v>
      </c>
      <c r="H1085" s="196">
        <v>12.98</v>
      </c>
      <c r="I1085" s="197">
        <v>588.54</v>
      </c>
      <c r="J1085" s="196">
        <v>474.65</v>
      </c>
      <c r="K1085" s="197">
        <v>0</v>
      </c>
      <c r="L1085" s="196">
        <v>0</v>
      </c>
      <c r="M1085" s="196">
        <f t="shared" si="133"/>
        <v>3080.47</v>
      </c>
      <c r="N1085" s="196">
        <f t="shared" si="134"/>
        <v>6160.95</v>
      </c>
      <c r="O1085" s="37"/>
      <c r="P1085" s="71">
        <v>588.54</v>
      </c>
      <c r="Q1085" s="71">
        <v>0</v>
      </c>
      <c r="R1085" s="71">
        <v>3819.62</v>
      </c>
      <c r="S1085" s="71">
        <v>7639.24</v>
      </c>
      <c r="T1085" s="162">
        <f t="shared" si="124"/>
        <v>-1478.29</v>
      </c>
      <c r="U1085" s="71">
        <f t="shared" si="125"/>
        <v>6160.95</v>
      </c>
      <c r="V1085" s="71">
        <f t="shared" si="126"/>
        <v>0</v>
      </c>
    </row>
    <row r="1086" spans="1:22" ht="24" x14ac:dyDescent="0.3">
      <c r="A1086" s="60" t="s">
        <v>4045</v>
      </c>
      <c r="B1086" s="190" t="s">
        <v>1738</v>
      </c>
      <c r="C1086" s="191" t="s">
        <v>107</v>
      </c>
      <c r="D1086" s="192">
        <v>60800</v>
      </c>
      <c r="E1086" s="193" t="s">
        <v>2907</v>
      </c>
      <c r="F1086" s="194" t="s">
        <v>125</v>
      </c>
      <c r="G1086" s="195">
        <v>6.49</v>
      </c>
      <c r="H1086" s="196">
        <v>12.98</v>
      </c>
      <c r="I1086" s="197">
        <v>0.12</v>
      </c>
      <c r="J1086" s="196">
        <v>0.09</v>
      </c>
      <c r="K1086" s="197">
        <v>51.75</v>
      </c>
      <c r="L1086" s="196">
        <v>41.73</v>
      </c>
      <c r="M1086" s="196">
        <f t="shared" si="133"/>
        <v>271.41000000000003</v>
      </c>
      <c r="N1086" s="196">
        <f t="shared" si="134"/>
        <v>542.82000000000005</v>
      </c>
      <c r="O1086" s="45"/>
      <c r="P1086" s="71">
        <v>0.12</v>
      </c>
      <c r="Q1086" s="71">
        <v>51.75</v>
      </c>
      <c r="R1086" s="71">
        <v>336.63</v>
      </c>
      <c r="S1086" s="71">
        <v>673.26</v>
      </c>
      <c r="T1086" s="162">
        <f t="shared" si="124"/>
        <v>-130.43999999999994</v>
      </c>
      <c r="U1086" s="71">
        <f t="shared" si="125"/>
        <v>1.1599999999999999</v>
      </c>
      <c r="V1086" s="71">
        <f t="shared" si="126"/>
        <v>541.65</v>
      </c>
    </row>
    <row r="1087" spans="1:22" x14ac:dyDescent="0.25">
      <c r="A1087" s="60" t="s">
        <v>4046</v>
      </c>
      <c r="B1087" s="190" t="s">
        <v>1739</v>
      </c>
      <c r="C1087" s="191" t="s">
        <v>107</v>
      </c>
      <c r="D1087" s="192">
        <v>60303</v>
      </c>
      <c r="E1087" s="198" t="s">
        <v>1336</v>
      </c>
      <c r="F1087" s="194" t="s">
        <v>201</v>
      </c>
      <c r="G1087" s="195">
        <v>48.8</v>
      </c>
      <c r="H1087" s="196">
        <v>97.6</v>
      </c>
      <c r="I1087" s="197">
        <v>9.7100000000000009</v>
      </c>
      <c r="J1087" s="196">
        <v>7.83</v>
      </c>
      <c r="K1087" s="197">
        <v>2.98</v>
      </c>
      <c r="L1087" s="196">
        <v>2.4</v>
      </c>
      <c r="M1087" s="196">
        <f t="shared" si="133"/>
        <v>499.22</v>
      </c>
      <c r="N1087" s="196">
        <f t="shared" si="134"/>
        <v>998.44</v>
      </c>
      <c r="O1087" s="37"/>
      <c r="P1087" s="71">
        <v>9.7100000000000009</v>
      </c>
      <c r="Q1087" s="71">
        <v>2.98</v>
      </c>
      <c r="R1087" s="71">
        <v>619.27</v>
      </c>
      <c r="S1087" s="71">
        <v>1238.54</v>
      </c>
      <c r="T1087" s="162">
        <f t="shared" si="124"/>
        <v>-240.09999999999991</v>
      </c>
      <c r="U1087" s="71">
        <f t="shared" si="125"/>
        <v>764.2</v>
      </c>
      <c r="V1087" s="71">
        <f t="shared" si="126"/>
        <v>234.24</v>
      </c>
    </row>
    <row r="1088" spans="1:22" x14ac:dyDescent="0.25">
      <c r="A1088" s="60" t="s">
        <v>4047</v>
      </c>
      <c r="B1088" s="190" t="s">
        <v>1740</v>
      </c>
      <c r="C1088" s="191" t="s">
        <v>107</v>
      </c>
      <c r="D1088" s="192">
        <v>60304</v>
      </c>
      <c r="E1088" s="198" t="s">
        <v>284</v>
      </c>
      <c r="F1088" s="194" t="s">
        <v>201</v>
      </c>
      <c r="G1088" s="195">
        <v>122.4</v>
      </c>
      <c r="H1088" s="196">
        <v>244.8</v>
      </c>
      <c r="I1088" s="197">
        <v>9.39</v>
      </c>
      <c r="J1088" s="196">
        <v>7.57</v>
      </c>
      <c r="K1088" s="197">
        <v>2.98</v>
      </c>
      <c r="L1088" s="196">
        <v>2.4</v>
      </c>
      <c r="M1088" s="196">
        <f t="shared" si="133"/>
        <v>1220.32</v>
      </c>
      <c r="N1088" s="196">
        <f t="shared" si="134"/>
        <v>2440.65</v>
      </c>
      <c r="O1088" s="37"/>
      <c r="P1088" s="71">
        <v>9.39</v>
      </c>
      <c r="Q1088" s="71">
        <v>2.98</v>
      </c>
      <c r="R1088" s="71">
        <v>1514.08</v>
      </c>
      <c r="S1088" s="71">
        <v>3028.16</v>
      </c>
      <c r="T1088" s="162">
        <f t="shared" si="124"/>
        <v>-587.50999999999976</v>
      </c>
      <c r="U1088" s="71">
        <f t="shared" si="125"/>
        <v>1853.13</v>
      </c>
      <c r="V1088" s="71">
        <f t="shared" si="126"/>
        <v>587.52</v>
      </c>
    </row>
    <row r="1089" spans="1:22" x14ac:dyDescent="0.25">
      <c r="A1089" s="60" t="s">
        <v>4048</v>
      </c>
      <c r="B1089" s="190" t="s">
        <v>1741</v>
      </c>
      <c r="C1089" s="191" t="s">
        <v>107</v>
      </c>
      <c r="D1089" s="192">
        <v>60305</v>
      </c>
      <c r="E1089" s="198" t="s">
        <v>200</v>
      </c>
      <c r="F1089" s="194" t="s">
        <v>201</v>
      </c>
      <c r="G1089" s="195">
        <v>120.2</v>
      </c>
      <c r="H1089" s="196">
        <v>240.4</v>
      </c>
      <c r="I1089" s="197">
        <v>8.99</v>
      </c>
      <c r="J1089" s="196">
        <v>7.25</v>
      </c>
      <c r="K1089" s="197">
        <v>2.98</v>
      </c>
      <c r="L1089" s="196">
        <v>2.4</v>
      </c>
      <c r="M1089" s="196">
        <f t="shared" si="133"/>
        <v>1159.93</v>
      </c>
      <c r="N1089" s="196">
        <f t="shared" si="134"/>
        <v>2319.86</v>
      </c>
      <c r="O1089" s="37"/>
      <c r="P1089" s="71">
        <v>8.99</v>
      </c>
      <c r="Q1089" s="71">
        <v>2.98</v>
      </c>
      <c r="R1089" s="71">
        <v>1438.79</v>
      </c>
      <c r="S1089" s="71">
        <v>2877.58</v>
      </c>
      <c r="T1089" s="162">
        <f t="shared" si="124"/>
        <v>-557.7199999999998</v>
      </c>
      <c r="U1089" s="71">
        <f t="shared" si="125"/>
        <v>1742.9</v>
      </c>
      <c r="V1089" s="71">
        <f t="shared" si="126"/>
        <v>576.96</v>
      </c>
    </row>
    <row r="1090" spans="1:22" x14ac:dyDescent="0.25">
      <c r="A1090" s="60" t="s">
        <v>4049</v>
      </c>
      <c r="B1090" s="190" t="s">
        <v>1742</v>
      </c>
      <c r="C1090" s="191" t="s">
        <v>107</v>
      </c>
      <c r="D1090" s="192">
        <v>60306</v>
      </c>
      <c r="E1090" s="198" t="s">
        <v>1339</v>
      </c>
      <c r="F1090" s="194" t="s">
        <v>201</v>
      </c>
      <c r="G1090" s="195">
        <v>14.2</v>
      </c>
      <c r="H1090" s="196">
        <v>28.4</v>
      </c>
      <c r="I1090" s="197">
        <v>8.84</v>
      </c>
      <c r="J1090" s="196">
        <v>7.12</v>
      </c>
      <c r="K1090" s="197">
        <v>3.74</v>
      </c>
      <c r="L1090" s="196">
        <v>3.01</v>
      </c>
      <c r="M1090" s="196">
        <f t="shared" si="133"/>
        <v>143.84</v>
      </c>
      <c r="N1090" s="196">
        <f t="shared" si="134"/>
        <v>287.69</v>
      </c>
      <c r="O1090" s="37"/>
      <c r="P1090" s="71">
        <v>8.84</v>
      </c>
      <c r="Q1090" s="71">
        <v>3.74</v>
      </c>
      <c r="R1090" s="71">
        <v>178.63</v>
      </c>
      <c r="S1090" s="71">
        <v>357.26</v>
      </c>
      <c r="T1090" s="162">
        <f t="shared" si="124"/>
        <v>-69.569999999999993</v>
      </c>
      <c r="U1090" s="71">
        <f t="shared" si="125"/>
        <v>202.2</v>
      </c>
      <c r="V1090" s="71">
        <f t="shared" si="126"/>
        <v>85.48</v>
      </c>
    </row>
    <row r="1091" spans="1:22" x14ac:dyDescent="0.25">
      <c r="A1091" s="60" t="s">
        <v>4050</v>
      </c>
      <c r="B1091" s="190" t="s">
        <v>1743</v>
      </c>
      <c r="C1091" s="191" t="s">
        <v>107</v>
      </c>
      <c r="D1091" s="192">
        <v>60314</v>
      </c>
      <c r="E1091" s="198" t="s">
        <v>251</v>
      </c>
      <c r="F1091" s="194" t="s">
        <v>201</v>
      </c>
      <c r="G1091" s="195">
        <v>87.7</v>
      </c>
      <c r="H1091" s="196">
        <v>175.4</v>
      </c>
      <c r="I1091" s="197">
        <v>12.69</v>
      </c>
      <c r="J1091" s="196">
        <v>10.23</v>
      </c>
      <c r="K1091" s="197">
        <v>2.61</v>
      </c>
      <c r="L1091" s="196">
        <v>2.1</v>
      </c>
      <c r="M1091" s="196">
        <f t="shared" si="133"/>
        <v>1081.3399999999999</v>
      </c>
      <c r="N1091" s="196">
        <f t="shared" si="134"/>
        <v>2162.6799999999998</v>
      </c>
      <c r="O1091" s="37"/>
      <c r="P1091" s="71">
        <v>12.69</v>
      </c>
      <c r="Q1091" s="71">
        <v>2.61</v>
      </c>
      <c r="R1091" s="71">
        <v>1341.81</v>
      </c>
      <c r="S1091" s="71">
        <v>2683.62</v>
      </c>
      <c r="T1091" s="162">
        <f t="shared" si="124"/>
        <v>-520.94000000000005</v>
      </c>
      <c r="U1091" s="71">
        <f t="shared" si="125"/>
        <v>1794.34</v>
      </c>
      <c r="V1091" s="71">
        <f t="shared" si="126"/>
        <v>368.34</v>
      </c>
    </row>
    <row r="1092" spans="1:22" x14ac:dyDescent="0.25">
      <c r="A1092" s="60" t="s">
        <v>4051</v>
      </c>
      <c r="B1092" s="184" t="s">
        <v>1744</v>
      </c>
      <c r="C1092" s="187"/>
      <c r="D1092" s="187"/>
      <c r="E1092" s="186" t="s">
        <v>233</v>
      </c>
      <c r="F1092" s="187"/>
      <c r="G1092" s="188"/>
      <c r="H1092" s="188"/>
      <c r="I1092" s="177"/>
      <c r="J1092" s="188"/>
      <c r="K1092" s="177"/>
      <c r="L1092" s="188"/>
      <c r="M1092" s="189">
        <f>M1093</f>
        <v>217.62</v>
      </c>
      <c r="N1092" s="189">
        <f>N1093</f>
        <v>435.24</v>
      </c>
      <c r="O1092" s="37"/>
      <c r="P1092" s="69"/>
      <c r="Q1092" s="69"/>
      <c r="R1092" s="70">
        <v>270</v>
      </c>
      <c r="S1092" s="70">
        <v>540</v>
      </c>
      <c r="T1092" s="162">
        <f t="shared" si="124"/>
        <v>-104.75999999999999</v>
      </c>
      <c r="U1092" s="71">
        <f t="shared" si="125"/>
        <v>0</v>
      </c>
      <c r="V1092" s="71">
        <f t="shared" si="126"/>
        <v>0</v>
      </c>
    </row>
    <row r="1093" spans="1:22" x14ac:dyDescent="0.25">
      <c r="A1093" s="60" t="s">
        <v>4052</v>
      </c>
      <c r="B1093" s="190" t="s">
        <v>1745</v>
      </c>
      <c r="C1093" s="191" t="s">
        <v>107</v>
      </c>
      <c r="D1093" s="192">
        <v>60487</v>
      </c>
      <c r="E1093" s="198" t="s">
        <v>235</v>
      </c>
      <c r="F1093" s="194" t="s">
        <v>102</v>
      </c>
      <c r="G1093" s="195">
        <v>18</v>
      </c>
      <c r="H1093" s="196">
        <v>36</v>
      </c>
      <c r="I1093" s="197">
        <v>15</v>
      </c>
      <c r="J1093" s="196">
        <v>12.09</v>
      </c>
      <c r="K1093" s="197">
        <v>0</v>
      </c>
      <c r="L1093" s="196">
        <v>0</v>
      </c>
      <c r="M1093" s="196">
        <f>TRUNC(((J1093*G1093)+(L1093*G1093)),2)</f>
        <v>217.62</v>
      </c>
      <c r="N1093" s="196">
        <f>TRUNC(((J1093*H1093)+(L1093*H1093)),2)</f>
        <v>435.24</v>
      </c>
      <c r="O1093" s="37"/>
      <c r="P1093" s="71">
        <v>15</v>
      </c>
      <c r="Q1093" s="71">
        <v>0</v>
      </c>
      <c r="R1093" s="71">
        <v>270</v>
      </c>
      <c r="S1093" s="71">
        <v>540</v>
      </c>
      <c r="T1093" s="162">
        <f t="shared" si="124"/>
        <v>-104.75999999999999</v>
      </c>
      <c r="U1093" s="71">
        <f t="shared" si="125"/>
        <v>435.24</v>
      </c>
      <c r="V1093" s="71">
        <f t="shared" si="126"/>
        <v>0</v>
      </c>
    </row>
    <row r="1094" spans="1:22" x14ac:dyDescent="0.25">
      <c r="A1094" s="60" t="s">
        <v>4053</v>
      </c>
      <c r="B1094" s="184" t="s">
        <v>1746</v>
      </c>
      <c r="C1094" s="187"/>
      <c r="D1094" s="187"/>
      <c r="E1094" s="186" t="s">
        <v>1588</v>
      </c>
      <c r="F1094" s="187"/>
      <c r="G1094" s="188"/>
      <c r="H1094" s="188"/>
      <c r="I1094" s="177"/>
      <c r="J1094" s="188"/>
      <c r="K1094" s="177"/>
      <c r="L1094" s="188"/>
      <c r="M1094" s="189">
        <f>M1095</f>
        <v>21625.06</v>
      </c>
      <c r="N1094" s="189">
        <f>N1095</f>
        <v>43250.13</v>
      </c>
      <c r="O1094" s="37"/>
      <c r="P1094" s="69"/>
      <c r="Q1094" s="69"/>
      <c r="R1094" s="70">
        <v>26816.080000000002</v>
      </c>
      <c r="S1094" s="70">
        <v>53632.160000000003</v>
      </c>
      <c r="T1094" s="162">
        <f t="shared" si="124"/>
        <v>-10382.030000000006</v>
      </c>
      <c r="U1094" s="71">
        <f t="shared" si="125"/>
        <v>0</v>
      </c>
      <c r="V1094" s="71">
        <f t="shared" si="126"/>
        <v>0</v>
      </c>
    </row>
    <row r="1095" spans="1:22" ht="36" x14ac:dyDescent="0.3">
      <c r="A1095" s="60" t="s">
        <v>4054</v>
      </c>
      <c r="B1095" s="190" t="s">
        <v>1747</v>
      </c>
      <c r="C1095" s="191" t="s">
        <v>127</v>
      </c>
      <c r="D1095" s="199" t="s">
        <v>1590</v>
      </c>
      <c r="E1095" s="198" t="s">
        <v>1591</v>
      </c>
      <c r="F1095" s="194" t="s">
        <v>108</v>
      </c>
      <c r="G1095" s="195">
        <v>155.97999999999999</v>
      </c>
      <c r="H1095" s="196">
        <v>311.95999999999998</v>
      </c>
      <c r="I1095" s="197">
        <v>131.34</v>
      </c>
      <c r="J1095" s="196">
        <v>105.92</v>
      </c>
      <c r="K1095" s="197">
        <v>40.58</v>
      </c>
      <c r="L1095" s="196">
        <v>32.72</v>
      </c>
      <c r="M1095" s="196">
        <f>TRUNC(((J1095*G1095)+(L1095*G1095)),2)</f>
        <v>21625.06</v>
      </c>
      <c r="N1095" s="196">
        <f>TRUNC(((J1095*H1095)+(L1095*H1095)),2)</f>
        <v>43250.13</v>
      </c>
      <c r="O1095" s="46"/>
      <c r="P1095" s="71">
        <v>131.34</v>
      </c>
      <c r="Q1095" s="71">
        <v>40.58</v>
      </c>
      <c r="R1095" s="71">
        <v>26816.080000000002</v>
      </c>
      <c r="S1095" s="71">
        <v>53632.160000000003</v>
      </c>
      <c r="T1095" s="162">
        <f t="shared" si="124"/>
        <v>-10382.030000000006</v>
      </c>
      <c r="U1095" s="71">
        <f t="shared" si="125"/>
        <v>33042.800000000003</v>
      </c>
      <c r="V1095" s="71">
        <f t="shared" si="126"/>
        <v>10207.33</v>
      </c>
    </row>
    <row r="1096" spans="1:22" x14ac:dyDescent="0.25">
      <c r="A1096" s="60" t="s">
        <v>4055</v>
      </c>
      <c r="B1096" s="184" t="s">
        <v>1748</v>
      </c>
      <c r="C1096" s="187"/>
      <c r="D1096" s="187"/>
      <c r="E1096" s="186" t="s">
        <v>118</v>
      </c>
      <c r="F1096" s="187"/>
      <c r="G1096" s="188"/>
      <c r="H1096" s="188"/>
      <c r="I1096" s="177"/>
      <c r="J1096" s="188"/>
      <c r="K1096" s="177"/>
      <c r="L1096" s="188"/>
      <c r="M1096" s="189">
        <f>M1097</f>
        <v>1306.22</v>
      </c>
      <c r="N1096" s="189">
        <f>N1097</f>
        <v>2612.4499999999998</v>
      </c>
      <c r="O1096" s="37"/>
      <c r="P1096" s="69"/>
      <c r="Q1096" s="69"/>
      <c r="R1096" s="70">
        <v>1619.63</v>
      </c>
      <c r="S1096" s="70">
        <v>3239.26</v>
      </c>
      <c r="T1096" s="162">
        <f t="shared" si="124"/>
        <v>-626.8100000000004</v>
      </c>
      <c r="U1096" s="71">
        <f t="shared" si="125"/>
        <v>0</v>
      </c>
      <c r="V1096" s="71">
        <f t="shared" si="126"/>
        <v>0</v>
      </c>
    </row>
    <row r="1097" spans="1:22" x14ac:dyDescent="0.25">
      <c r="A1097" s="60" t="s">
        <v>4056</v>
      </c>
      <c r="B1097" s="190" t="s">
        <v>1749</v>
      </c>
      <c r="C1097" s="191" t="s">
        <v>107</v>
      </c>
      <c r="D1097" s="192">
        <v>60010</v>
      </c>
      <c r="E1097" s="198" t="s">
        <v>1594</v>
      </c>
      <c r="F1097" s="194" t="s">
        <v>125</v>
      </c>
      <c r="G1097" s="195">
        <v>0.55000000000000004</v>
      </c>
      <c r="H1097" s="196">
        <v>1.1000000000000001</v>
      </c>
      <c r="I1097" s="197">
        <v>2196.19</v>
      </c>
      <c r="J1097" s="196">
        <v>1771.22</v>
      </c>
      <c r="K1097" s="197">
        <v>748.6</v>
      </c>
      <c r="L1097" s="196">
        <v>603.74</v>
      </c>
      <c r="M1097" s="196">
        <f>TRUNC(((J1097*G1097)+(L1097*G1097)),2)</f>
        <v>1306.22</v>
      </c>
      <c r="N1097" s="196">
        <f>TRUNC(((J1097*H1097)+(L1097*H1097)),2)</f>
        <v>2612.4499999999998</v>
      </c>
      <c r="O1097" s="37"/>
      <c r="P1097" s="71">
        <v>2196.19</v>
      </c>
      <c r="Q1097" s="71">
        <v>748.6</v>
      </c>
      <c r="R1097" s="71">
        <v>1619.63</v>
      </c>
      <c r="S1097" s="71">
        <v>3239.26</v>
      </c>
      <c r="T1097" s="162">
        <f t="shared" si="124"/>
        <v>-626.8100000000004</v>
      </c>
      <c r="U1097" s="71">
        <f t="shared" si="125"/>
        <v>1948.34</v>
      </c>
      <c r="V1097" s="71">
        <f t="shared" si="126"/>
        <v>664.11</v>
      </c>
    </row>
    <row r="1098" spans="1:22" x14ac:dyDescent="0.25">
      <c r="A1098" s="60" t="s">
        <v>4057</v>
      </c>
      <c r="B1098" s="178" t="s">
        <v>1750</v>
      </c>
      <c r="C1098" s="181"/>
      <c r="D1098" s="181"/>
      <c r="E1098" s="180" t="s">
        <v>30</v>
      </c>
      <c r="F1098" s="181"/>
      <c r="G1098" s="182"/>
      <c r="H1098" s="182"/>
      <c r="I1098" s="177"/>
      <c r="J1098" s="182"/>
      <c r="K1098" s="177"/>
      <c r="L1098" s="182"/>
      <c r="M1098" s="183">
        <f>SUM(M1099:M1126)</f>
        <v>10632.810000000001</v>
      </c>
      <c r="N1098" s="183">
        <f>SUM(N1099:N1126)</f>
        <v>21265.620000000003</v>
      </c>
      <c r="O1098" s="37"/>
      <c r="P1098" s="67"/>
      <c r="Q1098" s="67"/>
      <c r="R1098" s="68">
        <v>13191.34</v>
      </c>
      <c r="S1098" s="68">
        <v>26382.68</v>
      </c>
      <c r="T1098" s="162">
        <f t="shared" si="124"/>
        <v>-5117.0599999999977</v>
      </c>
      <c r="U1098" s="71">
        <f t="shared" si="125"/>
        <v>0</v>
      </c>
      <c r="V1098" s="71">
        <f t="shared" si="126"/>
        <v>0</v>
      </c>
    </row>
    <row r="1099" spans="1:22" x14ac:dyDescent="0.25">
      <c r="A1099" s="60" t="s">
        <v>4058</v>
      </c>
      <c r="B1099" s="190" t="s">
        <v>1751</v>
      </c>
      <c r="C1099" s="191" t="s">
        <v>107</v>
      </c>
      <c r="D1099" s="192">
        <v>70561</v>
      </c>
      <c r="E1099" s="198" t="s">
        <v>516</v>
      </c>
      <c r="F1099" s="194" t="s">
        <v>143</v>
      </c>
      <c r="G1099" s="195">
        <v>36</v>
      </c>
      <c r="H1099" s="196">
        <v>72</v>
      </c>
      <c r="I1099" s="197">
        <v>8.9700000000000006</v>
      </c>
      <c r="J1099" s="196">
        <v>7.23</v>
      </c>
      <c r="K1099" s="197">
        <v>5.08</v>
      </c>
      <c r="L1099" s="196">
        <v>4.09</v>
      </c>
      <c r="M1099" s="196">
        <f t="shared" ref="M1099:M1126" si="135">TRUNC(((J1099*G1099)+(L1099*G1099)),2)</f>
        <v>407.52</v>
      </c>
      <c r="N1099" s="196">
        <f t="shared" ref="N1099:N1126" si="136">TRUNC(((J1099*H1099)+(L1099*H1099)),2)</f>
        <v>815.04</v>
      </c>
      <c r="O1099" s="37"/>
      <c r="P1099" s="71">
        <v>8.9700000000000006</v>
      </c>
      <c r="Q1099" s="71">
        <v>5.08</v>
      </c>
      <c r="R1099" s="71">
        <v>505.8</v>
      </c>
      <c r="S1099" s="71">
        <v>1011.6</v>
      </c>
      <c r="T1099" s="162">
        <f t="shared" si="124"/>
        <v>-196.56000000000006</v>
      </c>
      <c r="U1099" s="71">
        <f t="shared" si="125"/>
        <v>520.55999999999995</v>
      </c>
      <c r="V1099" s="71">
        <f t="shared" si="126"/>
        <v>294.48</v>
      </c>
    </row>
    <row r="1100" spans="1:22" x14ac:dyDescent="0.25">
      <c r="A1100" s="60" t="s">
        <v>4059</v>
      </c>
      <c r="B1100" s="190" t="s">
        <v>1752</v>
      </c>
      <c r="C1100" s="191" t="s">
        <v>107</v>
      </c>
      <c r="D1100" s="192">
        <v>70563</v>
      </c>
      <c r="E1100" s="198" t="s">
        <v>313</v>
      </c>
      <c r="F1100" s="194" t="s">
        <v>143</v>
      </c>
      <c r="G1100" s="195">
        <v>660</v>
      </c>
      <c r="H1100" s="196">
        <v>1320</v>
      </c>
      <c r="I1100" s="197">
        <v>2.37</v>
      </c>
      <c r="J1100" s="196">
        <v>1.91</v>
      </c>
      <c r="K1100" s="197">
        <v>2.06</v>
      </c>
      <c r="L1100" s="196">
        <v>1.66</v>
      </c>
      <c r="M1100" s="196">
        <f t="shared" si="135"/>
        <v>2356.1999999999998</v>
      </c>
      <c r="N1100" s="196">
        <f t="shared" si="136"/>
        <v>4712.3999999999996</v>
      </c>
      <c r="O1100" s="37"/>
      <c r="P1100" s="71">
        <v>2.37</v>
      </c>
      <c r="Q1100" s="71">
        <v>2.06</v>
      </c>
      <c r="R1100" s="71">
        <v>2923.8</v>
      </c>
      <c r="S1100" s="71">
        <v>5847.6</v>
      </c>
      <c r="T1100" s="162">
        <f t="shared" si="124"/>
        <v>-1135.2000000000007</v>
      </c>
      <c r="U1100" s="71">
        <f t="shared" si="125"/>
        <v>2521.1999999999998</v>
      </c>
      <c r="V1100" s="71">
        <f t="shared" si="126"/>
        <v>2191.1999999999998</v>
      </c>
    </row>
    <row r="1101" spans="1:22" x14ac:dyDescent="0.25">
      <c r="A1101" s="60" t="s">
        <v>4060</v>
      </c>
      <c r="B1101" s="190" t="s">
        <v>1753</v>
      </c>
      <c r="C1101" s="191" t="s">
        <v>107</v>
      </c>
      <c r="D1101" s="192">
        <v>70582</v>
      </c>
      <c r="E1101" s="198" t="s">
        <v>1362</v>
      </c>
      <c r="F1101" s="194" t="s">
        <v>143</v>
      </c>
      <c r="G1101" s="195">
        <v>25</v>
      </c>
      <c r="H1101" s="196">
        <v>50</v>
      </c>
      <c r="I1101" s="197">
        <v>6.14</v>
      </c>
      <c r="J1101" s="196">
        <v>4.95</v>
      </c>
      <c r="K1101" s="197">
        <v>2.2400000000000002</v>
      </c>
      <c r="L1101" s="196">
        <v>1.8</v>
      </c>
      <c r="M1101" s="196">
        <f t="shared" si="135"/>
        <v>168.75</v>
      </c>
      <c r="N1101" s="196">
        <f t="shared" si="136"/>
        <v>337.5</v>
      </c>
      <c r="O1101" s="37"/>
      <c r="P1101" s="71">
        <v>6.14</v>
      </c>
      <c r="Q1101" s="71">
        <v>2.2400000000000002</v>
      </c>
      <c r="R1101" s="71">
        <v>209.5</v>
      </c>
      <c r="S1101" s="71">
        <v>419</v>
      </c>
      <c r="T1101" s="162">
        <f t="shared" ref="T1101:T1164" si="137">N1101-S1101</f>
        <v>-81.5</v>
      </c>
      <c r="U1101" s="71">
        <f t="shared" si="125"/>
        <v>247.5</v>
      </c>
      <c r="V1101" s="71">
        <f t="shared" si="126"/>
        <v>90</v>
      </c>
    </row>
    <row r="1102" spans="1:22" x14ac:dyDescent="0.25">
      <c r="A1102" s="60" t="s">
        <v>4061</v>
      </c>
      <c r="B1102" s="190" t="s">
        <v>1754</v>
      </c>
      <c r="C1102" s="191" t="s">
        <v>107</v>
      </c>
      <c r="D1102" s="192">
        <v>70682</v>
      </c>
      <c r="E1102" s="198" t="s">
        <v>1111</v>
      </c>
      <c r="F1102" s="194" t="s">
        <v>102</v>
      </c>
      <c r="G1102" s="195">
        <v>26</v>
      </c>
      <c r="H1102" s="196">
        <v>52</v>
      </c>
      <c r="I1102" s="197">
        <v>5.22</v>
      </c>
      <c r="J1102" s="196">
        <v>4.2</v>
      </c>
      <c r="K1102" s="197">
        <v>5.61</v>
      </c>
      <c r="L1102" s="196">
        <v>4.5199999999999996</v>
      </c>
      <c r="M1102" s="196">
        <f t="shared" si="135"/>
        <v>226.72</v>
      </c>
      <c r="N1102" s="196">
        <f t="shared" si="136"/>
        <v>453.44</v>
      </c>
      <c r="O1102" s="37"/>
      <c r="P1102" s="71">
        <v>5.22</v>
      </c>
      <c r="Q1102" s="71">
        <v>5.61</v>
      </c>
      <c r="R1102" s="71">
        <v>281.58</v>
      </c>
      <c r="S1102" s="71">
        <v>563.16</v>
      </c>
      <c r="T1102" s="162">
        <f t="shared" si="137"/>
        <v>-109.71999999999997</v>
      </c>
      <c r="U1102" s="71">
        <f t="shared" si="125"/>
        <v>218.4</v>
      </c>
      <c r="V1102" s="71">
        <f t="shared" si="126"/>
        <v>235.04</v>
      </c>
    </row>
    <row r="1103" spans="1:22" x14ac:dyDescent="0.25">
      <c r="A1103" s="60" t="s">
        <v>4062</v>
      </c>
      <c r="B1103" s="190" t="s">
        <v>1755</v>
      </c>
      <c r="C1103" s="191" t="s">
        <v>107</v>
      </c>
      <c r="D1103" s="192">
        <v>70646</v>
      </c>
      <c r="E1103" s="198" t="s">
        <v>1107</v>
      </c>
      <c r="F1103" s="194" t="s">
        <v>102</v>
      </c>
      <c r="G1103" s="195">
        <v>1</v>
      </c>
      <c r="H1103" s="196">
        <v>2</v>
      </c>
      <c r="I1103" s="197">
        <v>44.67</v>
      </c>
      <c r="J1103" s="196">
        <v>36.020000000000003</v>
      </c>
      <c r="K1103" s="197">
        <v>46.71</v>
      </c>
      <c r="L1103" s="196">
        <v>37.67</v>
      </c>
      <c r="M1103" s="196">
        <f t="shared" si="135"/>
        <v>73.69</v>
      </c>
      <c r="N1103" s="196">
        <f t="shared" si="136"/>
        <v>147.38</v>
      </c>
      <c r="O1103" s="37"/>
      <c r="P1103" s="71">
        <v>44.67</v>
      </c>
      <c r="Q1103" s="71">
        <v>46.71</v>
      </c>
      <c r="R1103" s="71">
        <v>91.38</v>
      </c>
      <c r="S1103" s="71">
        <v>182.76</v>
      </c>
      <c r="T1103" s="162">
        <f t="shared" si="137"/>
        <v>-35.379999999999995</v>
      </c>
      <c r="U1103" s="71">
        <f t="shared" si="125"/>
        <v>72.040000000000006</v>
      </c>
      <c r="V1103" s="71">
        <f t="shared" si="126"/>
        <v>75.34</v>
      </c>
    </row>
    <row r="1104" spans="1:22" ht="36" x14ac:dyDescent="0.3">
      <c r="A1104" s="60" t="s">
        <v>4063</v>
      </c>
      <c r="B1104" s="190" t="s">
        <v>1756</v>
      </c>
      <c r="C1104" s="191" t="s">
        <v>131</v>
      </c>
      <c r="D1104" s="192">
        <v>101883</v>
      </c>
      <c r="E1104" s="198" t="s">
        <v>1757</v>
      </c>
      <c r="F1104" s="194" t="s">
        <v>102</v>
      </c>
      <c r="G1104" s="195">
        <v>1</v>
      </c>
      <c r="H1104" s="196">
        <v>2</v>
      </c>
      <c r="I1104" s="197">
        <v>500.41</v>
      </c>
      <c r="J1104" s="196">
        <v>403.58</v>
      </c>
      <c r="K1104" s="197">
        <v>22.27</v>
      </c>
      <c r="L1104" s="196">
        <v>17.96</v>
      </c>
      <c r="M1104" s="196">
        <f t="shared" si="135"/>
        <v>421.54</v>
      </c>
      <c r="N1104" s="196">
        <f t="shared" si="136"/>
        <v>843.08</v>
      </c>
      <c r="O1104" s="45"/>
      <c r="P1104" s="71">
        <v>500.41</v>
      </c>
      <c r="Q1104" s="71">
        <v>22.27</v>
      </c>
      <c r="R1104" s="71">
        <v>522.67999999999995</v>
      </c>
      <c r="S1104" s="71">
        <v>1045.3599999999999</v>
      </c>
      <c r="T1104" s="162">
        <f t="shared" si="137"/>
        <v>-202.27999999999986</v>
      </c>
      <c r="U1104" s="71">
        <f t="shared" ref="U1104:U1167" si="138">TRUNC(J1104*H1104,2)</f>
        <v>807.16</v>
      </c>
      <c r="V1104" s="71">
        <f t="shared" ref="V1104:V1167" si="139">TRUNC(L1104*H1104,2)</f>
        <v>35.92</v>
      </c>
    </row>
    <row r="1105" spans="1:22" x14ac:dyDescent="0.25">
      <c r="A1105" s="60" t="s">
        <v>4064</v>
      </c>
      <c r="B1105" s="190" t="s">
        <v>1758</v>
      </c>
      <c r="C1105" s="191" t="s">
        <v>107</v>
      </c>
      <c r="D1105" s="192">
        <v>71184</v>
      </c>
      <c r="E1105" s="198" t="s">
        <v>358</v>
      </c>
      <c r="F1105" s="194" t="s">
        <v>102</v>
      </c>
      <c r="G1105" s="195">
        <v>3</v>
      </c>
      <c r="H1105" s="196">
        <v>6</v>
      </c>
      <c r="I1105" s="197">
        <v>88.98</v>
      </c>
      <c r="J1105" s="196">
        <v>71.760000000000005</v>
      </c>
      <c r="K1105" s="197">
        <v>37.36</v>
      </c>
      <c r="L1105" s="196">
        <v>30.13</v>
      </c>
      <c r="M1105" s="196">
        <f t="shared" si="135"/>
        <v>305.67</v>
      </c>
      <c r="N1105" s="196">
        <f t="shared" si="136"/>
        <v>611.34</v>
      </c>
      <c r="O1105" s="37"/>
      <c r="P1105" s="71">
        <v>88.98</v>
      </c>
      <c r="Q1105" s="71">
        <v>37.36</v>
      </c>
      <c r="R1105" s="71">
        <v>379.02</v>
      </c>
      <c r="S1105" s="71">
        <v>758.04</v>
      </c>
      <c r="T1105" s="162">
        <f t="shared" si="137"/>
        <v>-146.69999999999993</v>
      </c>
      <c r="U1105" s="71">
        <f t="shared" si="138"/>
        <v>430.56</v>
      </c>
      <c r="V1105" s="71">
        <f t="shared" si="139"/>
        <v>180.78</v>
      </c>
    </row>
    <row r="1106" spans="1:22" ht="24" x14ac:dyDescent="0.3">
      <c r="A1106" s="60" t="s">
        <v>4065</v>
      </c>
      <c r="B1106" s="190" t="s">
        <v>1759</v>
      </c>
      <c r="C1106" s="191" t="s">
        <v>131</v>
      </c>
      <c r="D1106" s="192">
        <v>93670</v>
      </c>
      <c r="E1106" s="198" t="s">
        <v>305</v>
      </c>
      <c r="F1106" s="194" t="s">
        <v>102</v>
      </c>
      <c r="G1106" s="195">
        <v>1</v>
      </c>
      <c r="H1106" s="196">
        <v>2</v>
      </c>
      <c r="I1106" s="197">
        <v>60.46</v>
      </c>
      <c r="J1106" s="196">
        <v>48.76</v>
      </c>
      <c r="K1106" s="197">
        <v>7.54</v>
      </c>
      <c r="L1106" s="196">
        <v>6.08</v>
      </c>
      <c r="M1106" s="196">
        <f t="shared" si="135"/>
        <v>54.84</v>
      </c>
      <c r="N1106" s="196">
        <f t="shared" si="136"/>
        <v>109.68</v>
      </c>
      <c r="O1106" s="45"/>
      <c r="P1106" s="71">
        <v>60.46</v>
      </c>
      <c r="Q1106" s="71">
        <v>7.54</v>
      </c>
      <c r="R1106" s="71">
        <v>68</v>
      </c>
      <c r="S1106" s="71">
        <v>136</v>
      </c>
      <c r="T1106" s="162">
        <f t="shared" si="137"/>
        <v>-26.319999999999993</v>
      </c>
      <c r="U1106" s="71">
        <f t="shared" si="138"/>
        <v>97.52</v>
      </c>
      <c r="V1106" s="71">
        <f t="shared" si="139"/>
        <v>12.16</v>
      </c>
    </row>
    <row r="1107" spans="1:22" ht="24" x14ac:dyDescent="0.3">
      <c r="A1107" s="60" t="s">
        <v>4066</v>
      </c>
      <c r="B1107" s="190" t="s">
        <v>1760</v>
      </c>
      <c r="C1107" s="191" t="s">
        <v>131</v>
      </c>
      <c r="D1107" s="192">
        <v>93654</v>
      </c>
      <c r="E1107" s="193" t="s">
        <v>2952</v>
      </c>
      <c r="F1107" s="194" t="s">
        <v>102</v>
      </c>
      <c r="G1107" s="195">
        <v>8</v>
      </c>
      <c r="H1107" s="196">
        <v>16</v>
      </c>
      <c r="I1107" s="197">
        <v>9.2100000000000009</v>
      </c>
      <c r="J1107" s="196">
        <v>7.42</v>
      </c>
      <c r="K1107" s="197">
        <v>1.79</v>
      </c>
      <c r="L1107" s="196">
        <v>1.44</v>
      </c>
      <c r="M1107" s="196">
        <f t="shared" si="135"/>
        <v>70.88</v>
      </c>
      <c r="N1107" s="196">
        <f t="shared" si="136"/>
        <v>141.76</v>
      </c>
      <c r="O1107" s="45"/>
      <c r="P1107" s="71">
        <v>9.2100000000000009</v>
      </c>
      <c r="Q1107" s="71">
        <v>1.79</v>
      </c>
      <c r="R1107" s="71">
        <v>88</v>
      </c>
      <c r="S1107" s="71">
        <v>176</v>
      </c>
      <c r="T1107" s="162">
        <f t="shared" si="137"/>
        <v>-34.240000000000009</v>
      </c>
      <c r="U1107" s="71">
        <f t="shared" si="138"/>
        <v>118.72</v>
      </c>
      <c r="V1107" s="71">
        <f t="shared" si="139"/>
        <v>23.04</v>
      </c>
    </row>
    <row r="1108" spans="1:22" x14ac:dyDescent="0.25">
      <c r="A1108" s="60" t="s">
        <v>4067</v>
      </c>
      <c r="B1108" s="190" t="s">
        <v>1761</v>
      </c>
      <c r="C1108" s="191" t="s">
        <v>107</v>
      </c>
      <c r="D1108" s="192">
        <v>71450</v>
      </c>
      <c r="E1108" s="198" t="s">
        <v>1398</v>
      </c>
      <c r="F1108" s="194" t="s">
        <v>102</v>
      </c>
      <c r="G1108" s="195">
        <v>1</v>
      </c>
      <c r="H1108" s="196">
        <v>2</v>
      </c>
      <c r="I1108" s="197">
        <v>139.65</v>
      </c>
      <c r="J1108" s="196">
        <v>112.62</v>
      </c>
      <c r="K1108" s="197">
        <v>22.42</v>
      </c>
      <c r="L1108" s="196">
        <v>18.079999999999998</v>
      </c>
      <c r="M1108" s="196">
        <f t="shared" si="135"/>
        <v>130.69999999999999</v>
      </c>
      <c r="N1108" s="196">
        <f t="shared" si="136"/>
        <v>261.39999999999998</v>
      </c>
      <c r="O1108" s="37"/>
      <c r="P1108" s="71">
        <v>139.65</v>
      </c>
      <c r="Q1108" s="71">
        <v>22.42</v>
      </c>
      <c r="R1108" s="71">
        <v>162.07</v>
      </c>
      <c r="S1108" s="71">
        <v>324.14</v>
      </c>
      <c r="T1108" s="162">
        <f t="shared" si="137"/>
        <v>-62.740000000000009</v>
      </c>
      <c r="U1108" s="71">
        <f t="shared" si="138"/>
        <v>225.24</v>
      </c>
      <c r="V1108" s="71">
        <f t="shared" si="139"/>
        <v>36.159999999999997</v>
      </c>
    </row>
    <row r="1109" spans="1:22" x14ac:dyDescent="0.25">
      <c r="A1109" s="60" t="s">
        <v>4068</v>
      </c>
      <c r="B1109" s="190" t="s">
        <v>1762</v>
      </c>
      <c r="C1109" s="191" t="s">
        <v>107</v>
      </c>
      <c r="D1109" s="192">
        <v>71194</v>
      </c>
      <c r="E1109" s="198" t="s">
        <v>324</v>
      </c>
      <c r="F1109" s="194" t="s">
        <v>143</v>
      </c>
      <c r="G1109" s="195">
        <v>180</v>
      </c>
      <c r="H1109" s="196">
        <v>360</v>
      </c>
      <c r="I1109" s="197">
        <v>2.5299999999999998</v>
      </c>
      <c r="J1109" s="196">
        <v>2.04</v>
      </c>
      <c r="K1109" s="197">
        <v>6.35</v>
      </c>
      <c r="L1109" s="196">
        <v>5.12</v>
      </c>
      <c r="M1109" s="196">
        <f t="shared" si="135"/>
        <v>1288.8</v>
      </c>
      <c r="N1109" s="196">
        <f t="shared" si="136"/>
        <v>2577.6</v>
      </c>
      <c r="O1109" s="37"/>
      <c r="P1109" s="71">
        <v>2.5299999999999998</v>
      </c>
      <c r="Q1109" s="71">
        <v>6.35</v>
      </c>
      <c r="R1109" s="71">
        <v>1598.4</v>
      </c>
      <c r="S1109" s="71">
        <v>3196.8</v>
      </c>
      <c r="T1109" s="162">
        <f t="shared" si="137"/>
        <v>-619.20000000000027</v>
      </c>
      <c r="U1109" s="71">
        <f t="shared" si="138"/>
        <v>734.4</v>
      </c>
      <c r="V1109" s="71">
        <f t="shared" si="139"/>
        <v>1843.2</v>
      </c>
    </row>
    <row r="1110" spans="1:22" x14ac:dyDescent="0.25">
      <c r="A1110" s="60" t="s">
        <v>4069</v>
      </c>
      <c r="B1110" s="190" t="s">
        <v>1763</v>
      </c>
      <c r="C1110" s="191" t="s">
        <v>107</v>
      </c>
      <c r="D1110" s="192">
        <v>71195</v>
      </c>
      <c r="E1110" s="198" t="s">
        <v>1133</v>
      </c>
      <c r="F1110" s="194" t="s">
        <v>143</v>
      </c>
      <c r="G1110" s="195">
        <v>18</v>
      </c>
      <c r="H1110" s="196">
        <v>36</v>
      </c>
      <c r="I1110" s="197">
        <v>3.15</v>
      </c>
      <c r="J1110" s="196">
        <v>2.54</v>
      </c>
      <c r="K1110" s="197">
        <v>7.47</v>
      </c>
      <c r="L1110" s="196">
        <v>6.02</v>
      </c>
      <c r="M1110" s="196">
        <f t="shared" si="135"/>
        <v>154.08000000000001</v>
      </c>
      <c r="N1110" s="196">
        <f t="shared" si="136"/>
        <v>308.16000000000003</v>
      </c>
      <c r="O1110" s="37"/>
      <c r="P1110" s="71">
        <v>3.15</v>
      </c>
      <c r="Q1110" s="71">
        <v>7.47</v>
      </c>
      <c r="R1110" s="71">
        <v>191.16</v>
      </c>
      <c r="S1110" s="71">
        <v>382.32</v>
      </c>
      <c r="T1110" s="162">
        <f t="shared" si="137"/>
        <v>-74.159999999999968</v>
      </c>
      <c r="U1110" s="71">
        <f t="shared" si="138"/>
        <v>91.44</v>
      </c>
      <c r="V1110" s="71">
        <f t="shared" si="139"/>
        <v>216.72</v>
      </c>
    </row>
    <row r="1111" spans="1:22" x14ac:dyDescent="0.25">
      <c r="A1111" s="60" t="s">
        <v>4070</v>
      </c>
      <c r="B1111" s="190" t="s">
        <v>1764</v>
      </c>
      <c r="C1111" s="191" t="s">
        <v>107</v>
      </c>
      <c r="D1111" s="192">
        <v>70371</v>
      </c>
      <c r="E1111" s="198" t="s">
        <v>864</v>
      </c>
      <c r="F1111" s="194" t="s">
        <v>102</v>
      </c>
      <c r="G1111" s="195">
        <v>18</v>
      </c>
      <c r="H1111" s="196">
        <v>36</v>
      </c>
      <c r="I1111" s="197">
        <v>1.47</v>
      </c>
      <c r="J1111" s="196">
        <v>1.18</v>
      </c>
      <c r="K1111" s="197">
        <v>0.37</v>
      </c>
      <c r="L1111" s="196">
        <v>0.28999999999999998</v>
      </c>
      <c r="M1111" s="196">
        <f t="shared" si="135"/>
        <v>26.46</v>
      </c>
      <c r="N1111" s="196">
        <f t="shared" si="136"/>
        <v>52.92</v>
      </c>
      <c r="O1111" s="37"/>
      <c r="P1111" s="71">
        <v>1.47</v>
      </c>
      <c r="Q1111" s="71">
        <v>0.37</v>
      </c>
      <c r="R1111" s="71">
        <v>33.119999999999997</v>
      </c>
      <c r="S1111" s="71">
        <v>66.239999999999995</v>
      </c>
      <c r="T1111" s="162">
        <f t="shared" si="137"/>
        <v>-13.319999999999993</v>
      </c>
      <c r="U1111" s="71">
        <f t="shared" si="138"/>
        <v>42.48</v>
      </c>
      <c r="V1111" s="71">
        <f t="shared" si="139"/>
        <v>10.44</v>
      </c>
    </row>
    <row r="1112" spans="1:22" x14ac:dyDescent="0.25">
      <c r="A1112" s="60" t="s">
        <v>4071</v>
      </c>
      <c r="B1112" s="190" t="s">
        <v>1765</v>
      </c>
      <c r="C1112" s="191" t="s">
        <v>107</v>
      </c>
      <c r="D1112" s="192">
        <v>70421</v>
      </c>
      <c r="E1112" s="198" t="s">
        <v>340</v>
      </c>
      <c r="F1112" s="194" t="s">
        <v>341</v>
      </c>
      <c r="G1112" s="195">
        <v>18</v>
      </c>
      <c r="H1112" s="196">
        <v>36</v>
      </c>
      <c r="I1112" s="197">
        <v>1.78</v>
      </c>
      <c r="J1112" s="196">
        <v>1.43</v>
      </c>
      <c r="K1112" s="197">
        <v>0.37</v>
      </c>
      <c r="L1112" s="196">
        <v>0.28999999999999998</v>
      </c>
      <c r="M1112" s="196">
        <f t="shared" si="135"/>
        <v>30.96</v>
      </c>
      <c r="N1112" s="196">
        <f t="shared" si="136"/>
        <v>61.92</v>
      </c>
      <c r="O1112" s="37"/>
      <c r="P1112" s="71">
        <v>1.78</v>
      </c>
      <c r="Q1112" s="71">
        <v>0.37</v>
      </c>
      <c r="R1112" s="71">
        <v>38.700000000000003</v>
      </c>
      <c r="S1112" s="71">
        <v>77.400000000000006</v>
      </c>
      <c r="T1112" s="162">
        <f t="shared" si="137"/>
        <v>-15.480000000000004</v>
      </c>
      <c r="U1112" s="71">
        <f t="shared" si="138"/>
        <v>51.48</v>
      </c>
      <c r="V1112" s="71">
        <f t="shared" si="139"/>
        <v>10.44</v>
      </c>
    </row>
    <row r="1113" spans="1:22" x14ac:dyDescent="0.25">
      <c r="A1113" s="60" t="s">
        <v>4072</v>
      </c>
      <c r="B1113" s="190" t="s">
        <v>1766</v>
      </c>
      <c r="C1113" s="191" t="s">
        <v>107</v>
      </c>
      <c r="D1113" s="192">
        <v>71201</v>
      </c>
      <c r="E1113" s="198" t="s">
        <v>520</v>
      </c>
      <c r="F1113" s="194" t="s">
        <v>143</v>
      </c>
      <c r="G1113" s="195">
        <v>27</v>
      </c>
      <c r="H1113" s="196">
        <v>54</v>
      </c>
      <c r="I1113" s="197">
        <v>5.33</v>
      </c>
      <c r="J1113" s="196">
        <v>4.29</v>
      </c>
      <c r="K1113" s="197">
        <v>6.35</v>
      </c>
      <c r="L1113" s="196">
        <v>5.12</v>
      </c>
      <c r="M1113" s="196">
        <f t="shared" si="135"/>
        <v>254.07</v>
      </c>
      <c r="N1113" s="196">
        <f t="shared" si="136"/>
        <v>508.14</v>
      </c>
      <c r="O1113" s="37"/>
      <c r="P1113" s="71">
        <v>5.33</v>
      </c>
      <c r="Q1113" s="71">
        <v>6.35</v>
      </c>
      <c r="R1113" s="71">
        <v>315.36</v>
      </c>
      <c r="S1113" s="71">
        <v>630.72</v>
      </c>
      <c r="T1113" s="162">
        <f t="shared" si="137"/>
        <v>-122.58000000000004</v>
      </c>
      <c r="U1113" s="71">
        <f t="shared" si="138"/>
        <v>231.66</v>
      </c>
      <c r="V1113" s="71">
        <f t="shared" si="139"/>
        <v>276.48</v>
      </c>
    </row>
    <row r="1114" spans="1:22" ht="24" x14ac:dyDescent="0.3">
      <c r="A1114" s="60" t="s">
        <v>4073</v>
      </c>
      <c r="B1114" s="190" t="s">
        <v>1767</v>
      </c>
      <c r="C1114" s="191" t="s">
        <v>131</v>
      </c>
      <c r="D1114" s="192">
        <v>91875</v>
      </c>
      <c r="E1114" s="198" t="s">
        <v>526</v>
      </c>
      <c r="F1114" s="194" t="s">
        <v>102</v>
      </c>
      <c r="G1114" s="195">
        <v>11</v>
      </c>
      <c r="H1114" s="196">
        <v>22</v>
      </c>
      <c r="I1114" s="197">
        <v>2.39</v>
      </c>
      <c r="J1114" s="196">
        <v>1.92</v>
      </c>
      <c r="K1114" s="197">
        <v>5.25</v>
      </c>
      <c r="L1114" s="196">
        <v>4.2300000000000004</v>
      </c>
      <c r="M1114" s="196">
        <f t="shared" si="135"/>
        <v>67.650000000000006</v>
      </c>
      <c r="N1114" s="196">
        <f t="shared" si="136"/>
        <v>135.30000000000001</v>
      </c>
      <c r="O1114" s="45"/>
      <c r="P1114" s="71">
        <v>2.39</v>
      </c>
      <c r="Q1114" s="71">
        <v>5.25</v>
      </c>
      <c r="R1114" s="71">
        <v>84.04</v>
      </c>
      <c r="S1114" s="71">
        <v>168.08</v>
      </c>
      <c r="T1114" s="162">
        <f t="shared" si="137"/>
        <v>-32.78</v>
      </c>
      <c r="U1114" s="71">
        <f t="shared" si="138"/>
        <v>42.24</v>
      </c>
      <c r="V1114" s="71">
        <f t="shared" si="139"/>
        <v>93.06</v>
      </c>
    </row>
    <row r="1115" spans="1:22" x14ac:dyDescent="0.25">
      <c r="A1115" s="60" t="s">
        <v>4074</v>
      </c>
      <c r="B1115" s="190" t="s">
        <v>1768</v>
      </c>
      <c r="C1115" s="191" t="s">
        <v>107</v>
      </c>
      <c r="D1115" s="192">
        <v>71141</v>
      </c>
      <c r="E1115" s="198" t="s">
        <v>1123</v>
      </c>
      <c r="F1115" s="194" t="s">
        <v>102</v>
      </c>
      <c r="G1115" s="195">
        <v>1</v>
      </c>
      <c r="H1115" s="196">
        <v>2</v>
      </c>
      <c r="I1115" s="197">
        <v>2.57</v>
      </c>
      <c r="J1115" s="196">
        <v>2.0699999999999998</v>
      </c>
      <c r="K1115" s="197">
        <v>3.74</v>
      </c>
      <c r="L1115" s="196">
        <v>3.01</v>
      </c>
      <c r="M1115" s="196">
        <f t="shared" si="135"/>
        <v>5.08</v>
      </c>
      <c r="N1115" s="196">
        <f t="shared" si="136"/>
        <v>10.16</v>
      </c>
      <c r="O1115" s="37"/>
      <c r="P1115" s="71">
        <v>2.57</v>
      </c>
      <c r="Q1115" s="71">
        <v>3.74</v>
      </c>
      <c r="R1115" s="71">
        <v>6.31</v>
      </c>
      <c r="S1115" s="71">
        <v>12.62</v>
      </c>
      <c r="T1115" s="162">
        <f t="shared" si="137"/>
        <v>-2.4599999999999991</v>
      </c>
      <c r="U1115" s="71">
        <f t="shared" si="138"/>
        <v>4.1399999999999997</v>
      </c>
      <c r="V1115" s="71">
        <f t="shared" si="139"/>
        <v>6.02</v>
      </c>
    </row>
    <row r="1116" spans="1:22" ht="24" x14ac:dyDescent="0.3">
      <c r="A1116" s="60" t="s">
        <v>4075</v>
      </c>
      <c r="B1116" s="190" t="s">
        <v>1769</v>
      </c>
      <c r="C1116" s="191" t="s">
        <v>131</v>
      </c>
      <c r="D1116" s="192">
        <v>95808</v>
      </c>
      <c r="E1116" s="198" t="s">
        <v>1614</v>
      </c>
      <c r="F1116" s="194" t="s">
        <v>102</v>
      </c>
      <c r="G1116" s="195">
        <v>2</v>
      </c>
      <c r="H1116" s="196">
        <v>4</v>
      </c>
      <c r="I1116" s="197">
        <v>12.03</v>
      </c>
      <c r="J1116" s="196">
        <v>9.6999999999999993</v>
      </c>
      <c r="K1116" s="197">
        <v>13.1</v>
      </c>
      <c r="L1116" s="196">
        <v>10.56</v>
      </c>
      <c r="M1116" s="196">
        <f t="shared" si="135"/>
        <v>40.520000000000003</v>
      </c>
      <c r="N1116" s="196">
        <f t="shared" si="136"/>
        <v>81.040000000000006</v>
      </c>
      <c r="O1116" s="45"/>
      <c r="P1116" s="71">
        <v>12.03</v>
      </c>
      <c r="Q1116" s="71">
        <v>13.1</v>
      </c>
      <c r="R1116" s="71">
        <v>50.26</v>
      </c>
      <c r="S1116" s="71">
        <v>100.52</v>
      </c>
      <c r="T1116" s="162">
        <f t="shared" si="137"/>
        <v>-19.47999999999999</v>
      </c>
      <c r="U1116" s="71">
        <f t="shared" si="138"/>
        <v>38.799999999999997</v>
      </c>
      <c r="V1116" s="71">
        <f t="shared" si="139"/>
        <v>42.24</v>
      </c>
    </row>
    <row r="1117" spans="1:22" ht="24" x14ac:dyDescent="0.3">
      <c r="A1117" s="60" t="s">
        <v>4076</v>
      </c>
      <c r="B1117" s="190" t="s">
        <v>1770</v>
      </c>
      <c r="C1117" s="191" t="s">
        <v>131</v>
      </c>
      <c r="D1117" s="192">
        <v>95814</v>
      </c>
      <c r="E1117" s="193" t="s">
        <v>2953</v>
      </c>
      <c r="F1117" s="194" t="s">
        <v>102</v>
      </c>
      <c r="G1117" s="195">
        <v>6</v>
      </c>
      <c r="H1117" s="196">
        <v>12</v>
      </c>
      <c r="I1117" s="197">
        <v>10.54</v>
      </c>
      <c r="J1117" s="196">
        <v>8.5</v>
      </c>
      <c r="K1117" s="197">
        <v>7.97</v>
      </c>
      <c r="L1117" s="196">
        <v>6.42</v>
      </c>
      <c r="M1117" s="196">
        <f t="shared" si="135"/>
        <v>89.52</v>
      </c>
      <c r="N1117" s="196">
        <f t="shared" si="136"/>
        <v>179.04</v>
      </c>
      <c r="O1117" s="45"/>
      <c r="P1117" s="71">
        <v>10.54</v>
      </c>
      <c r="Q1117" s="71">
        <v>7.97</v>
      </c>
      <c r="R1117" s="71">
        <v>111.06</v>
      </c>
      <c r="S1117" s="71">
        <v>222.12</v>
      </c>
      <c r="T1117" s="162">
        <f t="shared" si="137"/>
        <v>-43.080000000000013</v>
      </c>
      <c r="U1117" s="71">
        <f t="shared" si="138"/>
        <v>102</v>
      </c>
      <c r="V1117" s="71">
        <f t="shared" si="139"/>
        <v>77.040000000000006</v>
      </c>
    </row>
    <row r="1118" spans="1:22" ht="24" x14ac:dyDescent="0.3">
      <c r="A1118" s="60" t="s">
        <v>4077</v>
      </c>
      <c r="B1118" s="190" t="s">
        <v>1771</v>
      </c>
      <c r="C1118" s="191" t="s">
        <v>131</v>
      </c>
      <c r="D1118" s="192">
        <v>95805</v>
      </c>
      <c r="E1118" s="198" t="s">
        <v>1772</v>
      </c>
      <c r="F1118" s="194" t="s">
        <v>102</v>
      </c>
      <c r="G1118" s="195">
        <v>6</v>
      </c>
      <c r="H1118" s="196">
        <v>12</v>
      </c>
      <c r="I1118" s="197">
        <v>10.11</v>
      </c>
      <c r="J1118" s="196">
        <v>8.15</v>
      </c>
      <c r="K1118" s="197">
        <v>9.11</v>
      </c>
      <c r="L1118" s="196">
        <v>7.34</v>
      </c>
      <c r="M1118" s="196">
        <f t="shared" si="135"/>
        <v>92.94</v>
      </c>
      <c r="N1118" s="196">
        <f t="shared" si="136"/>
        <v>185.88</v>
      </c>
      <c r="O1118" s="45"/>
      <c r="P1118" s="71">
        <v>10.11</v>
      </c>
      <c r="Q1118" s="71">
        <v>9.11</v>
      </c>
      <c r="R1118" s="71">
        <v>115.32</v>
      </c>
      <c r="S1118" s="71">
        <v>230.64</v>
      </c>
      <c r="T1118" s="162">
        <f t="shared" si="137"/>
        <v>-44.759999999999991</v>
      </c>
      <c r="U1118" s="71">
        <f t="shared" si="138"/>
        <v>97.8</v>
      </c>
      <c r="V1118" s="71">
        <f t="shared" si="139"/>
        <v>88.08</v>
      </c>
    </row>
    <row r="1119" spans="1:22" x14ac:dyDescent="0.25">
      <c r="A1119" s="60" t="s">
        <v>4078</v>
      </c>
      <c r="B1119" s="190" t="s">
        <v>1773</v>
      </c>
      <c r="C1119" s="191" t="s">
        <v>107</v>
      </c>
      <c r="D1119" s="192">
        <v>71331</v>
      </c>
      <c r="E1119" s="198" t="s">
        <v>1141</v>
      </c>
      <c r="F1119" s="194" t="s">
        <v>102</v>
      </c>
      <c r="G1119" s="195">
        <v>2</v>
      </c>
      <c r="H1119" s="196">
        <v>4</v>
      </c>
      <c r="I1119" s="197">
        <v>9.56</v>
      </c>
      <c r="J1119" s="196">
        <v>7.71</v>
      </c>
      <c r="K1119" s="197">
        <v>14.94</v>
      </c>
      <c r="L1119" s="196">
        <v>12.04</v>
      </c>
      <c r="M1119" s="196">
        <f t="shared" si="135"/>
        <v>39.5</v>
      </c>
      <c r="N1119" s="196">
        <f t="shared" si="136"/>
        <v>79</v>
      </c>
      <c r="O1119" s="37"/>
      <c r="P1119" s="71">
        <v>9.56</v>
      </c>
      <c r="Q1119" s="71">
        <v>14.94</v>
      </c>
      <c r="R1119" s="71">
        <v>49</v>
      </c>
      <c r="S1119" s="71">
        <v>98</v>
      </c>
      <c r="T1119" s="162">
        <f t="shared" si="137"/>
        <v>-19</v>
      </c>
      <c r="U1119" s="71">
        <f t="shared" si="138"/>
        <v>30.84</v>
      </c>
      <c r="V1119" s="71">
        <f t="shared" si="139"/>
        <v>48.16</v>
      </c>
    </row>
    <row r="1120" spans="1:22" x14ac:dyDescent="0.25">
      <c r="A1120" s="60" t="s">
        <v>4079</v>
      </c>
      <c r="B1120" s="190" t="s">
        <v>1774</v>
      </c>
      <c r="C1120" s="191" t="s">
        <v>107</v>
      </c>
      <c r="D1120" s="192">
        <v>71321</v>
      </c>
      <c r="E1120" s="198" t="s">
        <v>1620</v>
      </c>
      <c r="F1120" s="194" t="s">
        <v>102</v>
      </c>
      <c r="G1120" s="195">
        <v>1</v>
      </c>
      <c r="H1120" s="196">
        <v>2</v>
      </c>
      <c r="I1120" s="197">
        <v>16.690000000000001</v>
      </c>
      <c r="J1120" s="196">
        <v>13.46</v>
      </c>
      <c r="K1120" s="197">
        <v>7.47</v>
      </c>
      <c r="L1120" s="196">
        <v>6.02</v>
      </c>
      <c r="M1120" s="196">
        <f t="shared" si="135"/>
        <v>19.48</v>
      </c>
      <c r="N1120" s="196">
        <f t="shared" si="136"/>
        <v>38.96</v>
      </c>
      <c r="O1120" s="37"/>
      <c r="P1120" s="71">
        <v>16.690000000000001</v>
      </c>
      <c r="Q1120" s="71">
        <v>7.47</v>
      </c>
      <c r="R1120" s="71">
        <v>24.16</v>
      </c>
      <c r="S1120" s="71">
        <v>48.32</v>
      </c>
      <c r="T1120" s="162">
        <f t="shared" si="137"/>
        <v>-9.36</v>
      </c>
      <c r="U1120" s="71">
        <f t="shared" si="138"/>
        <v>26.92</v>
      </c>
      <c r="V1120" s="71">
        <f t="shared" si="139"/>
        <v>12.04</v>
      </c>
    </row>
    <row r="1121" spans="1:22" x14ac:dyDescent="0.25">
      <c r="A1121" s="60" t="s">
        <v>4080</v>
      </c>
      <c r="B1121" s="190" t="s">
        <v>1775</v>
      </c>
      <c r="C1121" s="191" t="s">
        <v>107</v>
      </c>
      <c r="D1121" s="192">
        <v>71440</v>
      </c>
      <c r="E1121" s="198" t="s">
        <v>378</v>
      </c>
      <c r="F1121" s="194" t="s">
        <v>102</v>
      </c>
      <c r="G1121" s="195">
        <v>1</v>
      </c>
      <c r="H1121" s="196">
        <v>2</v>
      </c>
      <c r="I1121" s="197">
        <v>7.71</v>
      </c>
      <c r="J1121" s="196">
        <v>6.21</v>
      </c>
      <c r="K1121" s="197">
        <v>7.84</v>
      </c>
      <c r="L1121" s="196">
        <v>6.32</v>
      </c>
      <c r="M1121" s="196">
        <f t="shared" si="135"/>
        <v>12.53</v>
      </c>
      <c r="N1121" s="196">
        <f t="shared" si="136"/>
        <v>25.06</v>
      </c>
      <c r="O1121" s="37"/>
      <c r="P1121" s="71">
        <v>7.71</v>
      </c>
      <c r="Q1121" s="71">
        <v>7.84</v>
      </c>
      <c r="R1121" s="71">
        <v>15.55</v>
      </c>
      <c r="S1121" s="71">
        <v>31.1</v>
      </c>
      <c r="T1121" s="162">
        <f t="shared" si="137"/>
        <v>-6.0400000000000027</v>
      </c>
      <c r="U1121" s="71">
        <f t="shared" si="138"/>
        <v>12.42</v>
      </c>
      <c r="V1121" s="71">
        <f t="shared" si="139"/>
        <v>12.64</v>
      </c>
    </row>
    <row r="1122" spans="1:22" x14ac:dyDescent="0.25">
      <c r="A1122" s="60" t="s">
        <v>4081</v>
      </c>
      <c r="B1122" s="190" t="s">
        <v>1776</v>
      </c>
      <c r="C1122" s="191" t="s">
        <v>107</v>
      </c>
      <c r="D1122" s="192">
        <v>71441</v>
      </c>
      <c r="E1122" s="198" t="s">
        <v>382</v>
      </c>
      <c r="F1122" s="194" t="s">
        <v>102</v>
      </c>
      <c r="G1122" s="195">
        <v>3</v>
      </c>
      <c r="H1122" s="196">
        <v>6</v>
      </c>
      <c r="I1122" s="197">
        <v>11.05</v>
      </c>
      <c r="J1122" s="196">
        <v>8.91</v>
      </c>
      <c r="K1122" s="197">
        <v>13.82</v>
      </c>
      <c r="L1122" s="196">
        <v>11.14</v>
      </c>
      <c r="M1122" s="196">
        <f t="shared" si="135"/>
        <v>60.15</v>
      </c>
      <c r="N1122" s="196">
        <f t="shared" si="136"/>
        <v>120.3</v>
      </c>
      <c r="O1122" s="37"/>
      <c r="P1122" s="71">
        <v>11.05</v>
      </c>
      <c r="Q1122" s="71">
        <v>13.82</v>
      </c>
      <c r="R1122" s="71">
        <v>74.61</v>
      </c>
      <c r="S1122" s="71">
        <v>149.22</v>
      </c>
      <c r="T1122" s="162">
        <f t="shared" si="137"/>
        <v>-28.92</v>
      </c>
      <c r="U1122" s="71">
        <f t="shared" si="138"/>
        <v>53.46</v>
      </c>
      <c r="V1122" s="71">
        <f t="shared" si="139"/>
        <v>66.84</v>
      </c>
    </row>
    <row r="1123" spans="1:22" ht="24" x14ac:dyDescent="0.3">
      <c r="A1123" s="60" t="s">
        <v>4082</v>
      </c>
      <c r="B1123" s="190" t="s">
        <v>1777</v>
      </c>
      <c r="C1123" s="191" t="s">
        <v>127</v>
      </c>
      <c r="D1123" s="199" t="s">
        <v>386</v>
      </c>
      <c r="E1123" s="198" t="s">
        <v>1778</v>
      </c>
      <c r="F1123" s="194" t="s">
        <v>102</v>
      </c>
      <c r="G1123" s="195">
        <v>30</v>
      </c>
      <c r="H1123" s="196">
        <v>60</v>
      </c>
      <c r="I1123" s="197">
        <v>91.28</v>
      </c>
      <c r="J1123" s="196">
        <v>73.61</v>
      </c>
      <c r="K1123" s="197">
        <v>14.44</v>
      </c>
      <c r="L1123" s="196">
        <v>11.64</v>
      </c>
      <c r="M1123" s="196">
        <f t="shared" si="135"/>
        <v>2557.5</v>
      </c>
      <c r="N1123" s="196">
        <f t="shared" si="136"/>
        <v>5115</v>
      </c>
      <c r="O1123" s="45"/>
      <c r="P1123" s="71">
        <v>91.28</v>
      </c>
      <c r="Q1123" s="71">
        <v>14.44</v>
      </c>
      <c r="R1123" s="71">
        <v>3171.6</v>
      </c>
      <c r="S1123" s="71">
        <v>6343.2</v>
      </c>
      <c r="T1123" s="162">
        <f t="shared" si="137"/>
        <v>-1228.1999999999998</v>
      </c>
      <c r="U1123" s="71">
        <f t="shared" si="138"/>
        <v>4416.6000000000004</v>
      </c>
      <c r="V1123" s="71">
        <f t="shared" si="139"/>
        <v>698.4</v>
      </c>
    </row>
    <row r="1124" spans="1:22" x14ac:dyDescent="0.3">
      <c r="A1124" s="60" t="s">
        <v>4083</v>
      </c>
      <c r="B1124" s="190" t="s">
        <v>1779</v>
      </c>
      <c r="C1124" s="191" t="s">
        <v>131</v>
      </c>
      <c r="D1124" s="192">
        <v>100903</v>
      </c>
      <c r="E1124" s="198" t="s">
        <v>388</v>
      </c>
      <c r="F1124" s="194" t="s">
        <v>102</v>
      </c>
      <c r="G1124" s="195">
        <v>60</v>
      </c>
      <c r="H1124" s="196">
        <v>120</v>
      </c>
      <c r="I1124" s="197">
        <v>19.95</v>
      </c>
      <c r="J1124" s="196">
        <v>16.079999999999998</v>
      </c>
      <c r="K1124" s="197">
        <v>7.25</v>
      </c>
      <c r="L1124" s="196">
        <v>5.84</v>
      </c>
      <c r="M1124" s="196">
        <f t="shared" si="135"/>
        <v>1315.2</v>
      </c>
      <c r="N1124" s="196">
        <f t="shared" si="136"/>
        <v>2630.4</v>
      </c>
      <c r="O1124" s="45"/>
      <c r="P1124" s="71">
        <v>19.95</v>
      </c>
      <c r="Q1124" s="71">
        <v>7.25</v>
      </c>
      <c r="R1124" s="71">
        <v>1632</v>
      </c>
      <c r="S1124" s="71">
        <v>3264</v>
      </c>
      <c r="T1124" s="162">
        <f t="shared" si="137"/>
        <v>-633.59999999999991</v>
      </c>
      <c r="U1124" s="71">
        <f t="shared" si="138"/>
        <v>1929.6</v>
      </c>
      <c r="V1124" s="71">
        <f t="shared" si="139"/>
        <v>700.8</v>
      </c>
    </row>
    <row r="1125" spans="1:22" ht="24" x14ac:dyDescent="0.3">
      <c r="A1125" s="60" t="s">
        <v>4084</v>
      </c>
      <c r="B1125" s="190" t="s">
        <v>1780</v>
      </c>
      <c r="C1125" s="191" t="s">
        <v>131</v>
      </c>
      <c r="D1125" s="192">
        <v>92004</v>
      </c>
      <c r="E1125" s="193" t="s">
        <v>2954</v>
      </c>
      <c r="F1125" s="194" t="s">
        <v>102</v>
      </c>
      <c r="G1125" s="195">
        <v>6</v>
      </c>
      <c r="H1125" s="196">
        <v>12</v>
      </c>
      <c r="I1125" s="197">
        <v>25.75</v>
      </c>
      <c r="J1125" s="196">
        <v>20.76</v>
      </c>
      <c r="K1125" s="197">
        <v>26.64</v>
      </c>
      <c r="L1125" s="196">
        <v>21.48</v>
      </c>
      <c r="M1125" s="196">
        <f t="shared" si="135"/>
        <v>253.44</v>
      </c>
      <c r="N1125" s="196">
        <f t="shared" si="136"/>
        <v>506.88</v>
      </c>
      <c r="O1125" s="45"/>
      <c r="P1125" s="71">
        <v>25.75</v>
      </c>
      <c r="Q1125" s="71">
        <v>26.64</v>
      </c>
      <c r="R1125" s="71">
        <v>314.33999999999997</v>
      </c>
      <c r="S1125" s="71">
        <v>628.67999999999995</v>
      </c>
      <c r="T1125" s="162">
        <f t="shared" si="137"/>
        <v>-121.79999999999995</v>
      </c>
      <c r="U1125" s="71">
        <f t="shared" si="138"/>
        <v>249.12</v>
      </c>
      <c r="V1125" s="71">
        <f t="shared" si="139"/>
        <v>257.76</v>
      </c>
    </row>
    <row r="1126" spans="1:22" x14ac:dyDescent="0.25">
      <c r="A1126" s="60" t="s">
        <v>4085</v>
      </c>
      <c r="B1126" s="190" t="s">
        <v>1781</v>
      </c>
      <c r="C1126" s="191" t="s">
        <v>107</v>
      </c>
      <c r="D1126" s="192">
        <v>72585</v>
      </c>
      <c r="E1126" s="198" t="s">
        <v>370</v>
      </c>
      <c r="F1126" s="194" t="s">
        <v>102</v>
      </c>
      <c r="G1126" s="195">
        <v>6</v>
      </c>
      <c r="H1126" s="196">
        <v>12</v>
      </c>
      <c r="I1126" s="197">
        <v>11.58</v>
      </c>
      <c r="J1126" s="196">
        <v>9.33</v>
      </c>
      <c r="K1126" s="197">
        <v>10.84</v>
      </c>
      <c r="L1126" s="196">
        <v>8.74</v>
      </c>
      <c r="M1126" s="196">
        <f t="shared" si="135"/>
        <v>108.42</v>
      </c>
      <c r="N1126" s="196">
        <f t="shared" si="136"/>
        <v>216.84</v>
      </c>
      <c r="O1126" s="37"/>
      <c r="P1126" s="71">
        <v>11.58</v>
      </c>
      <c r="Q1126" s="71">
        <v>10.84</v>
      </c>
      <c r="R1126" s="71">
        <v>134.52000000000001</v>
      </c>
      <c r="S1126" s="71">
        <v>269.04000000000002</v>
      </c>
      <c r="T1126" s="162">
        <f t="shared" si="137"/>
        <v>-52.200000000000017</v>
      </c>
      <c r="U1126" s="71">
        <f t="shared" si="138"/>
        <v>111.96</v>
      </c>
      <c r="V1126" s="71">
        <f t="shared" si="139"/>
        <v>104.88</v>
      </c>
    </row>
    <row r="1127" spans="1:22" x14ac:dyDescent="0.25">
      <c r="A1127" s="60" t="s">
        <v>4086</v>
      </c>
      <c r="B1127" s="178" t="s">
        <v>1782</v>
      </c>
      <c r="C1127" s="181"/>
      <c r="D1127" s="181"/>
      <c r="E1127" s="180" t="s">
        <v>36</v>
      </c>
      <c r="F1127" s="181"/>
      <c r="G1127" s="182"/>
      <c r="H1127" s="182"/>
      <c r="I1127" s="177"/>
      <c r="J1127" s="182"/>
      <c r="K1127" s="177"/>
      <c r="L1127" s="182"/>
      <c r="M1127" s="183">
        <f>M1128</f>
        <v>8141.65</v>
      </c>
      <c r="N1127" s="183">
        <f>N1128</f>
        <v>16283.31</v>
      </c>
      <c r="O1127" s="37"/>
      <c r="P1127" s="67"/>
      <c r="Q1127" s="67"/>
      <c r="R1127" s="68">
        <v>10097.299999999999</v>
      </c>
      <c r="S1127" s="68">
        <v>20194.599999999999</v>
      </c>
      <c r="T1127" s="162">
        <f t="shared" si="137"/>
        <v>-3911.2899999999991</v>
      </c>
      <c r="U1127" s="71">
        <f t="shared" si="138"/>
        <v>0</v>
      </c>
      <c r="V1127" s="71">
        <f t="shared" si="139"/>
        <v>0</v>
      </c>
    </row>
    <row r="1128" spans="1:22" ht="24" x14ac:dyDescent="0.3">
      <c r="A1128" s="60" t="s">
        <v>4087</v>
      </c>
      <c r="B1128" s="190" t="s">
        <v>1783</v>
      </c>
      <c r="C1128" s="191" t="s">
        <v>107</v>
      </c>
      <c r="D1128" s="192">
        <v>100160</v>
      </c>
      <c r="E1128" s="193" t="s">
        <v>2946</v>
      </c>
      <c r="F1128" s="194" t="s">
        <v>108</v>
      </c>
      <c r="G1128" s="195">
        <v>195.76</v>
      </c>
      <c r="H1128" s="196">
        <v>391.52</v>
      </c>
      <c r="I1128" s="197">
        <v>23.65</v>
      </c>
      <c r="J1128" s="196">
        <v>19.07</v>
      </c>
      <c r="K1128" s="197">
        <v>27.93</v>
      </c>
      <c r="L1128" s="196">
        <v>22.52</v>
      </c>
      <c r="M1128" s="196">
        <f>TRUNC(((J1128*G1128)+(L1128*G1128)),2)</f>
        <v>8141.65</v>
      </c>
      <c r="N1128" s="196">
        <f>TRUNC(((J1128*H1128)+(L1128*H1128)),2)</f>
        <v>16283.31</v>
      </c>
      <c r="O1128" s="45"/>
      <c r="P1128" s="71">
        <v>23.65</v>
      </c>
      <c r="Q1128" s="71">
        <v>27.93</v>
      </c>
      <c r="R1128" s="71">
        <v>10097.299999999999</v>
      </c>
      <c r="S1128" s="71">
        <v>20194.599999999999</v>
      </c>
      <c r="T1128" s="162">
        <f t="shared" si="137"/>
        <v>-3911.2899999999991</v>
      </c>
      <c r="U1128" s="71">
        <f t="shared" si="138"/>
        <v>7466.28</v>
      </c>
      <c r="V1128" s="71">
        <f t="shared" si="139"/>
        <v>8817.0300000000007</v>
      </c>
    </row>
    <row r="1129" spans="1:22" x14ac:dyDescent="0.25">
      <c r="A1129" s="60" t="s">
        <v>4088</v>
      </c>
      <c r="B1129" s="178" t="s">
        <v>1784</v>
      </c>
      <c r="C1129" s="181"/>
      <c r="D1129" s="181"/>
      <c r="E1129" s="180" t="s">
        <v>38</v>
      </c>
      <c r="F1129" s="181"/>
      <c r="G1129" s="182"/>
      <c r="H1129" s="182"/>
      <c r="I1129" s="177"/>
      <c r="J1129" s="182"/>
      <c r="K1129" s="177"/>
      <c r="L1129" s="182"/>
      <c r="M1129" s="183">
        <f>M1130</f>
        <v>1516.96</v>
      </c>
      <c r="N1129" s="183">
        <f>N1130</f>
        <v>3033.92</v>
      </c>
      <c r="O1129" s="37"/>
      <c r="P1129" s="67"/>
      <c r="Q1129" s="67"/>
      <c r="R1129" s="68">
        <v>1881.59</v>
      </c>
      <c r="S1129" s="68">
        <v>3763.18</v>
      </c>
      <c r="T1129" s="162">
        <f t="shared" si="137"/>
        <v>-729.25999999999976</v>
      </c>
      <c r="U1129" s="71">
        <f t="shared" si="138"/>
        <v>0</v>
      </c>
      <c r="V1129" s="71">
        <f t="shared" si="139"/>
        <v>0</v>
      </c>
    </row>
    <row r="1130" spans="1:22" x14ac:dyDescent="0.25">
      <c r="A1130" s="60" t="s">
        <v>4089</v>
      </c>
      <c r="B1130" s="190" t="s">
        <v>1785</v>
      </c>
      <c r="C1130" s="191" t="s">
        <v>107</v>
      </c>
      <c r="D1130" s="192">
        <v>120902</v>
      </c>
      <c r="E1130" s="198" t="s">
        <v>894</v>
      </c>
      <c r="F1130" s="194" t="s">
        <v>108</v>
      </c>
      <c r="G1130" s="195">
        <v>54.1</v>
      </c>
      <c r="H1130" s="196">
        <v>108.2</v>
      </c>
      <c r="I1130" s="197">
        <v>12.97</v>
      </c>
      <c r="J1130" s="196">
        <v>10.46</v>
      </c>
      <c r="K1130" s="197">
        <v>21.81</v>
      </c>
      <c r="L1130" s="196">
        <v>17.579999999999998</v>
      </c>
      <c r="M1130" s="196">
        <f>TRUNC(((J1130*G1130)+(L1130*G1130)),2)</f>
        <v>1516.96</v>
      </c>
      <c r="N1130" s="196">
        <f>TRUNC(((J1130*H1130)+(L1130*H1130)),2)</f>
        <v>3033.92</v>
      </c>
      <c r="O1130" s="37"/>
      <c r="P1130" s="71">
        <v>12.97</v>
      </c>
      <c r="Q1130" s="71">
        <v>21.81</v>
      </c>
      <c r="R1130" s="71">
        <v>1881.59</v>
      </c>
      <c r="S1130" s="71">
        <v>3763.18</v>
      </c>
      <c r="T1130" s="162">
        <f t="shared" si="137"/>
        <v>-729.25999999999976</v>
      </c>
      <c r="U1130" s="71">
        <f t="shared" si="138"/>
        <v>1131.77</v>
      </c>
      <c r="V1130" s="71">
        <f t="shared" si="139"/>
        <v>1902.15</v>
      </c>
    </row>
    <row r="1131" spans="1:22" x14ac:dyDescent="0.25">
      <c r="A1131" s="60" t="s">
        <v>4090</v>
      </c>
      <c r="B1131" s="178" t="s">
        <v>1786</v>
      </c>
      <c r="C1131" s="181"/>
      <c r="D1131" s="181"/>
      <c r="E1131" s="180" t="s">
        <v>40</v>
      </c>
      <c r="F1131" s="181"/>
      <c r="G1131" s="182"/>
      <c r="H1131" s="182"/>
      <c r="I1131" s="177"/>
      <c r="J1131" s="182"/>
      <c r="K1131" s="177"/>
      <c r="L1131" s="182"/>
      <c r="M1131" s="183">
        <f>M1132</f>
        <v>39290.300000000003</v>
      </c>
      <c r="N1131" s="183">
        <f>N1132</f>
        <v>78580.600000000006</v>
      </c>
      <c r="O1131" s="37"/>
      <c r="P1131" s="67"/>
      <c r="Q1131" s="67"/>
      <c r="R1131" s="68">
        <v>48756.38</v>
      </c>
      <c r="S1131" s="68">
        <v>97512.76</v>
      </c>
      <c r="T1131" s="162">
        <f t="shared" si="137"/>
        <v>-18932.159999999989</v>
      </c>
      <c r="U1131" s="71">
        <f t="shared" si="138"/>
        <v>0</v>
      </c>
      <c r="V1131" s="71">
        <f t="shared" si="139"/>
        <v>0</v>
      </c>
    </row>
    <row r="1132" spans="1:22" ht="36" x14ac:dyDescent="0.3">
      <c r="A1132" s="60" t="s">
        <v>4091</v>
      </c>
      <c r="B1132" s="190" t="s">
        <v>1787</v>
      </c>
      <c r="C1132" s="191" t="s">
        <v>131</v>
      </c>
      <c r="D1132" s="192">
        <v>100775</v>
      </c>
      <c r="E1132" s="198" t="s">
        <v>1226</v>
      </c>
      <c r="F1132" s="194" t="s">
        <v>201</v>
      </c>
      <c r="G1132" s="195">
        <v>3034</v>
      </c>
      <c r="H1132" s="196">
        <v>6068</v>
      </c>
      <c r="I1132" s="197">
        <v>15.21</v>
      </c>
      <c r="J1132" s="196">
        <v>12.26</v>
      </c>
      <c r="K1132" s="197">
        <v>0.86</v>
      </c>
      <c r="L1132" s="196">
        <v>0.69</v>
      </c>
      <c r="M1132" s="196">
        <f>TRUNC(((J1132*G1132)+(L1132*G1132)),2)</f>
        <v>39290.300000000003</v>
      </c>
      <c r="N1132" s="196">
        <f>TRUNC(((J1132*H1132)+(L1132*H1132)),2)</f>
        <v>78580.600000000006</v>
      </c>
      <c r="O1132" s="46"/>
      <c r="P1132" s="71">
        <v>15.21</v>
      </c>
      <c r="Q1132" s="71">
        <v>0.86</v>
      </c>
      <c r="R1132" s="71">
        <v>48756.38</v>
      </c>
      <c r="S1132" s="71">
        <v>97512.76</v>
      </c>
      <c r="T1132" s="162">
        <f t="shared" si="137"/>
        <v>-18932.159999999989</v>
      </c>
      <c r="U1132" s="71">
        <f t="shared" si="138"/>
        <v>74393.679999999993</v>
      </c>
      <c r="V1132" s="71">
        <f t="shared" si="139"/>
        <v>4186.92</v>
      </c>
    </row>
    <row r="1133" spans="1:22" x14ac:dyDescent="0.25">
      <c r="A1133" s="60" t="s">
        <v>4092</v>
      </c>
      <c r="B1133" s="178" t="s">
        <v>1788</v>
      </c>
      <c r="C1133" s="181"/>
      <c r="D1133" s="181"/>
      <c r="E1133" s="180" t="s">
        <v>42</v>
      </c>
      <c r="F1133" s="181"/>
      <c r="G1133" s="182"/>
      <c r="H1133" s="182"/>
      <c r="I1133" s="177"/>
      <c r="J1133" s="182"/>
      <c r="K1133" s="177"/>
      <c r="L1133" s="182"/>
      <c r="M1133" s="183">
        <f>SUM(M1134:M1136)</f>
        <v>9750.380000000001</v>
      </c>
      <c r="N1133" s="183">
        <f>SUM(N1134:N1136)</f>
        <v>19500.77</v>
      </c>
      <c r="O1133" s="37"/>
      <c r="P1133" s="67"/>
      <c r="Q1133" s="67"/>
      <c r="R1133" s="68">
        <v>12093.01</v>
      </c>
      <c r="S1133" s="68">
        <v>24186.02</v>
      </c>
      <c r="T1133" s="162">
        <f t="shared" si="137"/>
        <v>-4685.25</v>
      </c>
      <c r="U1133" s="71">
        <f t="shared" si="138"/>
        <v>0</v>
      </c>
      <c r="V1133" s="71">
        <f t="shared" si="139"/>
        <v>0</v>
      </c>
    </row>
    <row r="1134" spans="1:22" x14ac:dyDescent="0.25">
      <c r="A1134" s="60" t="s">
        <v>4093</v>
      </c>
      <c r="B1134" s="190" t="s">
        <v>1789</v>
      </c>
      <c r="C1134" s="191" t="s">
        <v>107</v>
      </c>
      <c r="D1134" s="192">
        <v>160100</v>
      </c>
      <c r="E1134" s="198" t="s">
        <v>1229</v>
      </c>
      <c r="F1134" s="194" t="s">
        <v>108</v>
      </c>
      <c r="G1134" s="195">
        <v>235.69</v>
      </c>
      <c r="H1134" s="196">
        <v>471.38</v>
      </c>
      <c r="I1134" s="197">
        <v>37.08</v>
      </c>
      <c r="J1134" s="196">
        <v>29.9</v>
      </c>
      <c r="K1134" s="197">
        <v>4.01</v>
      </c>
      <c r="L1134" s="196">
        <v>3.23</v>
      </c>
      <c r="M1134" s="196">
        <f>TRUNC(((J1134*G1134)+(L1134*G1134)),2)</f>
        <v>7808.4</v>
      </c>
      <c r="N1134" s="196">
        <f>TRUNC(((J1134*H1134)+(L1134*H1134)),2)</f>
        <v>15616.81</v>
      </c>
      <c r="O1134" s="37"/>
      <c r="P1134" s="71">
        <v>37.08</v>
      </c>
      <c r="Q1134" s="71">
        <v>4.01</v>
      </c>
      <c r="R1134" s="71">
        <v>9684.5</v>
      </c>
      <c r="S1134" s="71">
        <v>19369</v>
      </c>
      <c r="T1134" s="162">
        <f t="shared" si="137"/>
        <v>-3752.1900000000005</v>
      </c>
      <c r="U1134" s="71">
        <f t="shared" si="138"/>
        <v>14094.26</v>
      </c>
      <c r="V1134" s="71">
        <f t="shared" si="139"/>
        <v>1522.55</v>
      </c>
    </row>
    <row r="1135" spans="1:22" x14ac:dyDescent="0.25">
      <c r="A1135" s="60" t="s">
        <v>4094</v>
      </c>
      <c r="B1135" s="190" t="s">
        <v>1790</v>
      </c>
      <c r="C1135" s="191" t="s">
        <v>107</v>
      </c>
      <c r="D1135" s="192">
        <v>160101</v>
      </c>
      <c r="E1135" s="198" t="s">
        <v>1231</v>
      </c>
      <c r="F1135" s="194" t="s">
        <v>143</v>
      </c>
      <c r="G1135" s="195">
        <v>24.05</v>
      </c>
      <c r="H1135" s="196">
        <v>48.1</v>
      </c>
      <c r="I1135" s="197">
        <v>20.04</v>
      </c>
      <c r="J1135" s="196">
        <v>16.16</v>
      </c>
      <c r="K1135" s="197">
        <v>19.5</v>
      </c>
      <c r="L1135" s="196">
        <v>15.72</v>
      </c>
      <c r="M1135" s="196">
        <f>TRUNC(((J1135*G1135)+(L1135*G1135)),2)</f>
        <v>766.71</v>
      </c>
      <c r="N1135" s="196">
        <f>TRUNC(((J1135*H1135)+(L1135*H1135)),2)</f>
        <v>1533.42</v>
      </c>
      <c r="O1135" s="37"/>
      <c r="P1135" s="71">
        <v>20.04</v>
      </c>
      <c r="Q1135" s="71">
        <v>19.5</v>
      </c>
      <c r="R1135" s="71">
        <v>950.93</v>
      </c>
      <c r="S1135" s="71">
        <v>1901.86</v>
      </c>
      <c r="T1135" s="162">
        <f t="shared" si="137"/>
        <v>-368.43999999999983</v>
      </c>
      <c r="U1135" s="71">
        <f t="shared" si="138"/>
        <v>777.29</v>
      </c>
      <c r="V1135" s="71">
        <f t="shared" si="139"/>
        <v>756.13</v>
      </c>
    </row>
    <row r="1136" spans="1:22" x14ac:dyDescent="0.25">
      <c r="A1136" s="60" t="s">
        <v>4095</v>
      </c>
      <c r="B1136" s="190" t="s">
        <v>1791</v>
      </c>
      <c r="C1136" s="191" t="s">
        <v>107</v>
      </c>
      <c r="D1136" s="192">
        <v>160403</v>
      </c>
      <c r="E1136" s="198" t="s">
        <v>1233</v>
      </c>
      <c r="F1136" s="194" t="s">
        <v>143</v>
      </c>
      <c r="G1136" s="195">
        <v>67.7</v>
      </c>
      <c r="H1136" s="196">
        <v>135.4</v>
      </c>
      <c r="I1136" s="197">
        <v>10.74</v>
      </c>
      <c r="J1136" s="196">
        <v>8.66</v>
      </c>
      <c r="K1136" s="197">
        <v>10.79</v>
      </c>
      <c r="L1136" s="196">
        <v>8.6999999999999993</v>
      </c>
      <c r="M1136" s="196">
        <f>TRUNC(((J1136*G1136)+(L1136*G1136)),2)</f>
        <v>1175.27</v>
      </c>
      <c r="N1136" s="196">
        <f>TRUNC(((J1136*H1136)+(L1136*H1136)),2)</f>
        <v>2350.54</v>
      </c>
      <c r="O1136" s="37"/>
      <c r="P1136" s="71">
        <v>10.74</v>
      </c>
      <c r="Q1136" s="71">
        <v>10.79</v>
      </c>
      <c r="R1136" s="71">
        <v>1457.58</v>
      </c>
      <c r="S1136" s="71">
        <v>2915.16</v>
      </c>
      <c r="T1136" s="162">
        <f t="shared" si="137"/>
        <v>-564.61999999999989</v>
      </c>
      <c r="U1136" s="71">
        <f t="shared" si="138"/>
        <v>1172.56</v>
      </c>
      <c r="V1136" s="71">
        <f t="shared" si="139"/>
        <v>1177.98</v>
      </c>
    </row>
    <row r="1137" spans="1:22" x14ac:dyDescent="0.25">
      <c r="A1137" s="60" t="s">
        <v>4096</v>
      </c>
      <c r="B1137" s="178" t="s">
        <v>1792</v>
      </c>
      <c r="C1137" s="181"/>
      <c r="D1137" s="181"/>
      <c r="E1137" s="180" t="s">
        <v>44</v>
      </c>
      <c r="F1137" s="181"/>
      <c r="G1137" s="182"/>
      <c r="H1137" s="182"/>
      <c r="I1137" s="177"/>
      <c r="J1137" s="182"/>
      <c r="K1137" s="177"/>
      <c r="L1137" s="182"/>
      <c r="M1137" s="183">
        <f>SUM(M1138:M1140)</f>
        <v>9078.6299999999992</v>
      </c>
      <c r="N1137" s="183">
        <f>SUM(N1138:N1140)</f>
        <v>18157.280000000002</v>
      </c>
      <c r="O1137" s="37"/>
      <c r="P1137" s="67"/>
      <c r="Q1137" s="67"/>
      <c r="R1137" s="68">
        <v>11257.27</v>
      </c>
      <c r="S1137" s="68">
        <v>22514.54</v>
      </c>
      <c r="T1137" s="162">
        <f t="shared" si="137"/>
        <v>-4357.2599999999984</v>
      </c>
      <c r="U1137" s="71">
        <f t="shared" si="138"/>
        <v>0</v>
      </c>
      <c r="V1137" s="71">
        <f t="shared" si="139"/>
        <v>0</v>
      </c>
    </row>
    <row r="1138" spans="1:22" x14ac:dyDescent="0.25">
      <c r="A1138" s="60" t="s">
        <v>4097</v>
      </c>
      <c r="B1138" s="190" t="s">
        <v>1793</v>
      </c>
      <c r="C1138" s="191" t="s">
        <v>107</v>
      </c>
      <c r="D1138" s="192">
        <v>180401</v>
      </c>
      <c r="E1138" s="198" t="s">
        <v>1640</v>
      </c>
      <c r="F1138" s="194" t="s">
        <v>108</v>
      </c>
      <c r="G1138" s="195">
        <v>14.4</v>
      </c>
      <c r="H1138" s="196">
        <v>28.8</v>
      </c>
      <c r="I1138" s="197">
        <v>231.94</v>
      </c>
      <c r="J1138" s="196">
        <v>187.05</v>
      </c>
      <c r="K1138" s="197">
        <v>48.85</v>
      </c>
      <c r="L1138" s="196">
        <v>39.39</v>
      </c>
      <c r="M1138" s="196">
        <f>TRUNC(((J1138*G1138)+(L1138*G1138)),2)</f>
        <v>3260.73</v>
      </c>
      <c r="N1138" s="196">
        <f>TRUNC(((J1138*H1138)+(L1138*H1138)),2)</f>
        <v>6521.47</v>
      </c>
      <c r="O1138" s="37"/>
      <c r="P1138" s="71">
        <v>231.94</v>
      </c>
      <c r="Q1138" s="71">
        <v>48.85</v>
      </c>
      <c r="R1138" s="71">
        <v>4043.37</v>
      </c>
      <c r="S1138" s="71">
        <v>8086.74</v>
      </c>
      <c r="T1138" s="162">
        <f t="shared" si="137"/>
        <v>-1565.2699999999995</v>
      </c>
      <c r="U1138" s="71">
        <f t="shared" si="138"/>
        <v>5387.04</v>
      </c>
      <c r="V1138" s="71">
        <f t="shared" si="139"/>
        <v>1134.43</v>
      </c>
    </row>
    <row r="1139" spans="1:22" x14ac:dyDescent="0.25">
      <c r="A1139" s="60" t="s">
        <v>4098</v>
      </c>
      <c r="B1139" s="190" t="s">
        <v>1794</v>
      </c>
      <c r="C1139" s="191" t="s">
        <v>107</v>
      </c>
      <c r="D1139" s="192">
        <v>180381</v>
      </c>
      <c r="E1139" s="198" t="s">
        <v>1642</v>
      </c>
      <c r="F1139" s="194" t="s">
        <v>108</v>
      </c>
      <c r="G1139" s="195">
        <v>7.2</v>
      </c>
      <c r="H1139" s="196">
        <v>14.4</v>
      </c>
      <c r="I1139" s="197">
        <v>438.91</v>
      </c>
      <c r="J1139" s="196">
        <v>353.98</v>
      </c>
      <c r="K1139" s="197">
        <v>48.85</v>
      </c>
      <c r="L1139" s="196">
        <v>39.39</v>
      </c>
      <c r="M1139" s="196">
        <f>TRUNC(((J1139*G1139)+(L1139*G1139)),2)</f>
        <v>2832.26</v>
      </c>
      <c r="N1139" s="196">
        <f>TRUNC(((J1139*H1139)+(L1139*H1139)),2)</f>
        <v>5664.52</v>
      </c>
      <c r="O1139" s="37"/>
      <c r="P1139" s="71">
        <v>438.91</v>
      </c>
      <c r="Q1139" s="71">
        <v>48.85</v>
      </c>
      <c r="R1139" s="71">
        <v>3511.87</v>
      </c>
      <c r="S1139" s="71">
        <v>7023.74</v>
      </c>
      <c r="T1139" s="162">
        <f t="shared" si="137"/>
        <v>-1359.2199999999993</v>
      </c>
      <c r="U1139" s="71">
        <f t="shared" si="138"/>
        <v>5097.3100000000004</v>
      </c>
      <c r="V1139" s="71">
        <f t="shared" si="139"/>
        <v>567.21</v>
      </c>
    </row>
    <row r="1140" spans="1:22" x14ac:dyDescent="0.25">
      <c r="A1140" s="60" t="s">
        <v>4099</v>
      </c>
      <c r="B1140" s="190" t="s">
        <v>1795</v>
      </c>
      <c r="C1140" s="191" t="s">
        <v>107</v>
      </c>
      <c r="D1140" s="192">
        <v>180501</v>
      </c>
      <c r="E1140" s="198" t="s">
        <v>1240</v>
      </c>
      <c r="F1140" s="194" t="s">
        <v>108</v>
      </c>
      <c r="G1140" s="195">
        <v>5.04</v>
      </c>
      <c r="H1140" s="196">
        <v>10.08</v>
      </c>
      <c r="I1140" s="197">
        <v>688.81</v>
      </c>
      <c r="J1140" s="196">
        <v>555.52</v>
      </c>
      <c r="K1140" s="197">
        <v>45.72</v>
      </c>
      <c r="L1140" s="196">
        <v>36.869999999999997</v>
      </c>
      <c r="M1140" s="196">
        <f>TRUNC(((J1140*G1140)+(L1140*G1140)),2)</f>
        <v>2985.64</v>
      </c>
      <c r="N1140" s="196">
        <f>TRUNC(((J1140*H1140)+(L1140*H1140)),2)</f>
        <v>5971.29</v>
      </c>
      <c r="O1140" s="37"/>
      <c r="P1140" s="71">
        <v>688.81</v>
      </c>
      <c r="Q1140" s="71">
        <v>45.72</v>
      </c>
      <c r="R1140" s="71">
        <v>3702.03</v>
      </c>
      <c r="S1140" s="71">
        <v>7404.06</v>
      </c>
      <c r="T1140" s="162">
        <f t="shared" si="137"/>
        <v>-1432.7700000000004</v>
      </c>
      <c r="U1140" s="71">
        <f t="shared" si="138"/>
        <v>5599.64</v>
      </c>
      <c r="V1140" s="71">
        <f t="shared" si="139"/>
        <v>371.64</v>
      </c>
    </row>
    <row r="1141" spans="1:22" x14ac:dyDescent="0.25">
      <c r="A1141" s="60" t="s">
        <v>4100</v>
      </c>
      <c r="B1141" s="178" t="s">
        <v>1796</v>
      </c>
      <c r="C1141" s="181"/>
      <c r="D1141" s="181"/>
      <c r="E1141" s="180" t="s">
        <v>46</v>
      </c>
      <c r="F1141" s="181"/>
      <c r="G1141" s="182"/>
      <c r="H1141" s="182"/>
      <c r="I1141" s="177"/>
      <c r="J1141" s="182"/>
      <c r="K1141" s="177"/>
      <c r="L1141" s="182"/>
      <c r="M1141" s="183">
        <f>M1142</f>
        <v>3554.92</v>
      </c>
      <c r="N1141" s="183">
        <f>N1142</f>
        <v>7109.85</v>
      </c>
      <c r="O1141" s="37"/>
      <c r="P1141" s="67"/>
      <c r="Q1141" s="67"/>
      <c r="R1141" s="68">
        <v>4407.91</v>
      </c>
      <c r="S1141" s="68">
        <v>8815.82</v>
      </c>
      <c r="T1141" s="162">
        <f t="shared" si="137"/>
        <v>-1705.9699999999993</v>
      </c>
      <c r="U1141" s="71">
        <f t="shared" si="138"/>
        <v>0</v>
      </c>
      <c r="V1141" s="71">
        <f t="shared" si="139"/>
        <v>0</v>
      </c>
    </row>
    <row r="1142" spans="1:22" x14ac:dyDescent="0.25">
      <c r="A1142" s="60" t="s">
        <v>4101</v>
      </c>
      <c r="B1142" s="190" t="s">
        <v>1797</v>
      </c>
      <c r="C1142" s="191" t="s">
        <v>107</v>
      </c>
      <c r="D1142" s="192">
        <v>190102</v>
      </c>
      <c r="E1142" s="198" t="s">
        <v>1243</v>
      </c>
      <c r="F1142" s="194" t="s">
        <v>108</v>
      </c>
      <c r="G1142" s="195">
        <v>21.6</v>
      </c>
      <c r="H1142" s="196">
        <v>43.2</v>
      </c>
      <c r="I1142" s="197">
        <v>204.07</v>
      </c>
      <c r="J1142" s="196">
        <v>164.58</v>
      </c>
      <c r="K1142" s="197">
        <v>0</v>
      </c>
      <c r="L1142" s="196">
        <v>0</v>
      </c>
      <c r="M1142" s="196">
        <f>TRUNC(((J1142*G1142)+(L1142*G1142)),2)</f>
        <v>3554.92</v>
      </c>
      <c r="N1142" s="196">
        <f>TRUNC(((J1142*H1142)+(L1142*H1142)),2)</f>
        <v>7109.85</v>
      </c>
      <c r="O1142" s="37"/>
      <c r="P1142" s="71">
        <v>204.07</v>
      </c>
      <c r="Q1142" s="71">
        <v>0</v>
      </c>
      <c r="R1142" s="71">
        <v>4407.91</v>
      </c>
      <c r="S1142" s="71">
        <v>8815.82</v>
      </c>
      <c r="T1142" s="162">
        <f t="shared" si="137"/>
        <v>-1705.9699999999993</v>
      </c>
      <c r="U1142" s="71">
        <f t="shared" si="138"/>
        <v>7109.85</v>
      </c>
      <c r="V1142" s="71">
        <f t="shared" si="139"/>
        <v>0</v>
      </c>
    </row>
    <row r="1143" spans="1:22" x14ac:dyDescent="0.25">
      <c r="A1143" s="60" t="s">
        <v>4102</v>
      </c>
      <c r="B1143" s="178" t="s">
        <v>1798</v>
      </c>
      <c r="C1143" s="181"/>
      <c r="D1143" s="181"/>
      <c r="E1143" s="180" t="s">
        <v>48</v>
      </c>
      <c r="F1143" s="181"/>
      <c r="G1143" s="182"/>
      <c r="H1143" s="182"/>
      <c r="I1143" s="177"/>
      <c r="J1143" s="182"/>
      <c r="K1143" s="177"/>
      <c r="L1143" s="182"/>
      <c r="M1143" s="183">
        <f>SUM(M1144:M1145)</f>
        <v>6974.0499999999993</v>
      </c>
      <c r="N1143" s="183">
        <f>SUM(N1144:N1145)</f>
        <v>13948.109999999999</v>
      </c>
      <c r="O1143" s="37"/>
      <c r="P1143" s="67"/>
      <c r="Q1143" s="67"/>
      <c r="R1143" s="68">
        <v>8652.5</v>
      </c>
      <c r="S1143" s="68">
        <v>17305</v>
      </c>
      <c r="T1143" s="162">
        <f t="shared" si="137"/>
        <v>-3356.8900000000012</v>
      </c>
      <c r="U1143" s="71">
        <f t="shared" si="138"/>
        <v>0</v>
      </c>
      <c r="V1143" s="71">
        <f t="shared" si="139"/>
        <v>0</v>
      </c>
    </row>
    <row r="1144" spans="1:22" x14ac:dyDescent="0.25">
      <c r="A1144" s="60" t="s">
        <v>4103</v>
      </c>
      <c r="B1144" s="190" t="s">
        <v>1799</v>
      </c>
      <c r="C1144" s="191" t="s">
        <v>107</v>
      </c>
      <c r="D1144" s="192">
        <v>200150</v>
      </c>
      <c r="E1144" s="198" t="s">
        <v>922</v>
      </c>
      <c r="F1144" s="194" t="s">
        <v>108</v>
      </c>
      <c r="G1144" s="195">
        <v>377.18</v>
      </c>
      <c r="H1144" s="196">
        <v>754.36</v>
      </c>
      <c r="I1144" s="197">
        <v>3.66</v>
      </c>
      <c r="J1144" s="196">
        <v>2.95</v>
      </c>
      <c r="K1144" s="197">
        <v>1.24</v>
      </c>
      <c r="L1144" s="196">
        <v>1</v>
      </c>
      <c r="M1144" s="196">
        <f>TRUNC(((J1144*G1144)+(L1144*G1144)),2)</f>
        <v>1489.86</v>
      </c>
      <c r="N1144" s="196">
        <f>TRUNC(((J1144*H1144)+(L1144*H1144)),2)</f>
        <v>2979.72</v>
      </c>
      <c r="O1144" s="37"/>
      <c r="P1144" s="71">
        <v>3.66</v>
      </c>
      <c r="Q1144" s="71">
        <v>1.24</v>
      </c>
      <c r="R1144" s="71">
        <v>1848.18</v>
      </c>
      <c r="S1144" s="71">
        <v>3696.36</v>
      </c>
      <c r="T1144" s="162">
        <f t="shared" si="137"/>
        <v>-716.64000000000033</v>
      </c>
      <c r="U1144" s="71">
        <f t="shared" si="138"/>
        <v>2225.36</v>
      </c>
      <c r="V1144" s="71">
        <f t="shared" si="139"/>
        <v>754.36</v>
      </c>
    </row>
    <row r="1145" spans="1:22" x14ac:dyDescent="0.25">
      <c r="A1145" s="60" t="s">
        <v>4104</v>
      </c>
      <c r="B1145" s="190" t="s">
        <v>1800</v>
      </c>
      <c r="C1145" s="191" t="s">
        <v>107</v>
      </c>
      <c r="D1145" s="192">
        <v>200403</v>
      </c>
      <c r="E1145" s="198" t="s">
        <v>924</v>
      </c>
      <c r="F1145" s="194" t="s">
        <v>108</v>
      </c>
      <c r="G1145" s="195">
        <v>377.18</v>
      </c>
      <c r="H1145" s="196">
        <v>754.36</v>
      </c>
      <c r="I1145" s="197">
        <v>2.91</v>
      </c>
      <c r="J1145" s="196">
        <v>2.34</v>
      </c>
      <c r="K1145" s="197">
        <v>15.13</v>
      </c>
      <c r="L1145" s="196">
        <v>12.2</v>
      </c>
      <c r="M1145" s="196">
        <f>TRUNC(((J1145*G1145)+(L1145*G1145)),2)</f>
        <v>5484.19</v>
      </c>
      <c r="N1145" s="196">
        <f>TRUNC(((J1145*H1145)+(L1145*H1145)),2)</f>
        <v>10968.39</v>
      </c>
      <c r="O1145" s="37"/>
      <c r="P1145" s="71">
        <v>2.91</v>
      </c>
      <c r="Q1145" s="71">
        <v>15.13</v>
      </c>
      <c r="R1145" s="71">
        <v>6804.32</v>
      </c>
      <c r="S1145" s="71">
        <v>13608.64</v>
      </c>
      <c r="T1145" s="162">
        <f t="shared" si="137"/>
        <v>-2640.25</v>
      </c>
      <c r="U1145" s="71">
        <f t="shared" si="138"/>
        <v>1765.2</v>
      </c>
      <c r="V1145" s="71">
        <f t="shared" si="139"/>
        <v>9203.19</v>
      </c>
    </row>
    <row r="1146" spans="1:22" x14ac:dyDescent="0.25">
      <c r="A1146" s="60" t="s">
        <v>4105</v>
      </c>
      <c r="B1146" s="178" t="s">
        <v>1801</v>
      </c>
      <c r="C1146" s="181"/>
      <c r="D1146" s="181"/>
      <c r="E1146" s="180" t="s">
        <v>50</v>
      </c>
      <c r="F1146" s="181"/>
      <c r="G1146" s="182"/>
      <c r="H1146" s="182"/>
      <c r="I1146" s="177"/>
      <c r="J1146" s="182"/>
      <c r="K1146" s="177"/>
      <c r="L1146" s="182"/>
      <c r="M1146" s="183">
        <f>SUM(M1147:M1149)</f>
        <v>3483.71</v>
      </c>
      <c r="N1146" s="183">
        <f>SUM(N1147:N1149)</f>
        <v>6967.4299999999994</v>
      </c>
      <c r="O1146" s="37"/>
      <c r="P1146" s="67"/>
      <c r="Q1146" s="67"/>
      <c r="R1146" s="68">
        <v>4324.74</v>
      </c>
      <c r="S1146" s="68">
        <v>8649.48</v>
      </c>
      <c r="T1146" s="162">
        <f t="shared" si="137"/>
        <v>-1682.0500000000002</v>
      </c>
      <c r="U1146" s="71">
        <f t="shared" si="138"/>
        <v>0</v>
      </c>
      <c r="V1146" s="71">
        <f t="shared" si="139"/>
        <v>0</v>
      </c>
    </row>
    <row r="1147" spans="1:22" x14ac:dyDescent="0.25">
      <c r="A1147" s="60" t="s">
        <v>4106</v>
      </c>
      <c r="B1147" s="190" t="s">
        <v>1802</v>
      </c>
      <c r="C1147" s="191" t="s">
        <v>107</v>
      </c>
      <c r="D1147" s="192">
        <v>210102</v>
      </c>
      <c r="E1147" s="198" t="s">
        <v>1255</v>
      </c>
      <c r="F1147" s="194" t="s">
        <v>108</v>
      </c>
      <c r="G1147" s="195">
        <v>163.95</v>
      </c>
      <c r="H1147" s="196">
        <v>327.9</v>
      </c>
      <c r="I1147" s="197">
        <v>3.66</v>
      </c>
      <c r="J1147" s="196">
        <v>2.95</v>
      </c>
      <c r="K1147" s="197">
        <v>1.24</v>
      </c>
      <c r="L1147" s="196">
        <v>1</v>
      </c>
      <c r="M1147" s="196">
        <f>TRUNC(((J1147*G1147)+(L1147*G1147)),2)</f>
        <v>647.6</v>
      </c>
      <c r="N1147" s="196">
        <f>TRUNC(((J1147*H1147)+(L1147*H1147)),2)</f>
        <v>1295.2</v>
      </c>
      <c r="O1147" s="37"/>
      <c r="P1147" s="75">
        <v>3.66</v>
      </c>
      <c r="Q1147" s="76">
        <v>1.24</v>
      </c>
      <c r="R1147" s="74">
        <v>803.35</v>
      </c>
      <c r="S1147" s="75">
        <v>1606.7</v>
      </c>
      <c r="T1147" s="162">
        <f t="shared" si="137"/>
        <v>-311.5</v>
      </c>
      <c r="U1147" s="71">
        <f t="shared" si="138"/>
        <v>967.3</v>
      </c>
      <c r="V1147" s="71">
        <f t="shared" si="139"/>
        <v>327.9</v>
      </c>
    </row>
    <row r="1148" spans="1:22" x14ac:dyDescent="0.25">
      <c r="A1148" s="60" t="s">
        <v>4107</v>
      </c>
      <c r="B1148" s="190" t="s">
        <v>1803</v>
      </c>
      <c r="C1148" s="191" t="s">
        <v>107</v>
      </c>
      <c r="D1148" s="192">
        <v>210515</v>
      </c>
      <c r="E1148" s="198" t="s">
        <v>1497</v>
      </c>
      <c r="F1148" s="194" t="s">
        <v>108</v>
      </c>
      <c r="G1148" s="195">
        <v>163.95</v>
      </c>
      <c r="H1148" s="196">
        <v>327.9</v>
      </c>
      <c r="I1148" s="197">
        <v>6</v>
      </c>
      <c r="J1148" s="196">
        <v>4.83</v>
      </c>
      <c r="K1148" s="197">
        <v>14.01</v>
      </c>
      <c r="L1148" s="196">
        <v>11.29</v>
      </c>
      <c r="M1148" s="196">
        <f>TRUNC(((J1148*G1148)+(L1148*G1148)),2)</f>
        <v>2642.87</v>
      </c>
      <c r="N1148" s="196">
        <f>TRUNC(((J1148*H1148)+(L1148*H1148)),2)</f>
        <v>5285.74</v>
      </c>
      <c r="O1148" s="37"/>
      <c r="P1148" s="81">
        <v>6</v>
      </c>
      <c r="Q1148" s="81">
        <v>14.01</v>
      </c>
      <c r="R1148" s="81">
        <v>3280.63</v>
      </c>
      <c r="S1148" s="81">
        <v>6561.26</v>
      </c>
      <c r="T1148" s="162">
        <f t="shared" si="137"/>
        <v>-1275.5200000000004</v>
      </c>
      <c r="U1148" s="71">
        <f t="shared" si="138"/>
        <v>1583.75</v>
      </c>
      <c r="V1148" s="71">
        <f t="shared" si="139"/>
        <v>3701.99</v>
      </c>
    </row>
    <row r="1149" spans="1:22" x14ac:dyDescent="0.25">
      <c r="A1149" s="60" t="s">
        <v>4108</v>
      </c>
      <c r="B1149" s="190" t="s">
        <v>1804</v>
      </c>
      <c r="C1149" s="191" t="s">
        <v>131</v>
      </c>
      <c r="D1149" s="192">
        <v>96120</v>
      </c>
      <c r="E1149" s="198" t="s">
        <v>1653</v>
      </c>
      <c r="F1149" s="194" t="s">
        <v>143</v>
      </c>
      <c r="G1149" s="195">
        <v>79.2</v>
      </c>
      <c r="H1149" s="196">
        <v>158.4</v>
      </c>
      <c r="I1149" s="197">
        <v>1.83</v>
      </c>
      <c r="J1149" s="196">
        <v>1.47</v>
      </c>
      <c r="K1149" s="197">
        <v>1.21</v>
      </c>
      <c r="L1149" s="196">
        <v>0.97</v>
      </c>
      <c r="M1149" s="196">
        <f>TRUNC(((J1149*G1149)+(L1149*G1149)),2)</f>
        <v>193.24</v>
      </c>
      <c r="N1149" s="196">
        <f>TRUNC(((J1149*H1149)+(L1149*H1149)),2)</f>
        <v>386.49</v>
      </c>
      <c r="O1149" s="37"/>
      <c r="P1149" s="75">
        <v>1.83</v>
      </c>
      <c r="Q1149" s="76">
        <v>1.21</v>
      </c>
      <c r="R1149" s="74">
        <v>240.76</v>
      </c>
      <c r="S1149" s="75">
        <v>481.52</v>
      </c>
      <c r="T1149" s="162">
        <f t="shared" si="137"/>
        <v>-95.029999999999973</v>
      </c>
      <c r="U1149" s="71">
        <f t="shared" si="138"/>
        <v>232.84</v>
      </c>
      <c r="V1149" s="71">
        <f t="shared" si="139"/>
        <v>153.63999999999999</v>
      </c>
    </row>
    <row r="1150" spans="1:22" x14ac:dyDescent="0.25">
      <c r="A1150" s="60" t="s">
        <v>4109</v>
      </c>
      <c r="B1150" s="178" t="s">
        <v>1805</v>
      </c>
      <c r="C1150" s="181"/>
      <c r="D1150" s="181"/>
      <c r="E1150" s="180" t="s">
        <v>52</v>
      </c>
      <c r="F1150" s="181"/>
      <c r="G1150" s="182"/>
      <c r="H1150" s="182"/>
      <c r="I1150" s="177"/>
      <c r="J1150" s="182"/>
      <c r="K1150" s="177"/>
      <c r="L1150" s="182"/>
      <c r="M1150" s="183">
        <f>SUM(M1151:M1155)</f>
        <v>22596.510000000002</v>
      </c>
      <c r="N1150" s="183">
        <f>SUM(N1151:N1155)</f>
        <v>45193.05</v>
      </c>
      <c r="O1150" s="37"/>
      <c r="P1150" s="79"/>
      <c r="Q1150" s="79"/>
      <c r="R1150" s="80">
        <v>28023.88</v>
      </c>
      <c r="S1150" s="80">
        <v>56047.76</v>
      </c>
      <c r="T1150" s="162">
        <f t="shared" si="137"/>
        <v>-10854.71</v>
      </c>
      <c r="U1150" s="71">
        <f t="shared" si="138"/>
        <v>0</v>
      </c>
      <c r="V1150" s="71">
        <f t="shared" si="139"/>
        <v>0</v>
      </c>
    </row>
    <row r="1151" spans="1:22" x14ac:dyDescent="0.3">
      <c r="A1151" s="60" t="s">
        <v>4110</v>
      </c>
      <c r="B1151" s="190" t="s">
        <v>1806</v>
      </c>
      <c r="C1151" s="191" t="s">
        <v>107</v>
      </c>
      <c r="D1151" s="192">
        <v>220101</v>
      </c>
      <c r="E1151" s="198" t="s">
        <v>1261</v>
      </c>
      <c r="F1151" s="194" t="s">
        <v>108</v>
      </c>
      <c r="G1151" s="195">
        <v>179.51</v>
      </c>
      <c r="H1151" s="196">
        <v>359.02</v>
      </c>
      <c r="I1151" s="197">
        <v>26.78</v>
      </c>
      <c r="J1151" s="196">
        <v>21.59</v>
      </c>
      <c r="K1151" s="197">
        <v>11.05</v>
      </c>
      <c r="L1151" s="196">
        <v>8.91</v>
      </c>
      <c r="M1151" s="196">
        <f>TRUNC(((J1151*G1151)+(L1151*G1151)),2)</f>
        <v>5475.05</v>
      </c>
      <c r="N1151" s="196">
        <f>TRUNC(((J1151*H1151)+(L1151*H1151)),2)</f>
        <v>10950.11</v>
      </c>
      <c r="O1151" s="45"/>
      <c r="P1151" s="71">
        <v>26.78</v>
      </c>
      <c r="Q1151" s="71">
        <v>11.05</v>
      </c>
      <c r="R1151" s="71">
        <v>6790.86</v>
      </c>
      <c r="S1151" s="71">
        <v>13581.72</v>
      </c>
      <c r="T1151" s="162">
        <f t="shared" si="137"/>
        <v>-2631.6099999999988</v>
      </c>
      <c r="U1151" s="71">
        <f t="shared" si="138"/>
        <v>7751.24</v>
      </c>
      <c r="V1151" s="71">
        <f t="shared" si="139"/>
        <v>3198.86</v>
      </c>
    </row>
    <row r="1152" spans="1:22" x14ac:dyDescent="0.3">
      <c r="A1152" s="60" t="s">
        <v>4111</v>
      </c>
      <c r="B1152" s="190" t="s">
        <v>1807</v>
      </c>
      <c r="C1152" s="191" t="s">
        <v>107</v>
      </c>
      <c r="D1152" s="192">
        <v>221101</v>
      </c>
      <c r="E1152" s="198" t="s">
        <v>953</v>
      </c>
      <c r="F1152" s="194" t="s">
        <v>108</v>
      </c>
      <c r="G1152" s="195">
        <v>179.51</v>
      </c>
      <c r="H1152" s="196">
        <v>359.02</v>
      </c>
      <c r="I1152" s="197">
        <v>68.959999999999994</v>
      </c>
      <c r="J1152" s="196">
        <v>55.61</v>
      </c>
      <c r="K1152" s="197">
        <v>18.32</v>
      </c>
      <c r="L1152" s="196">
        <v>14.77</v>
      </c>
      <c r="M1152" s="196">
        <f>TRUNC(((J1152*G1152)+(L1152*G1152)),2)</f>
        <v>12633.91</v>
      </c>
      <c r="N1152" s="196">
        <f>TRUNC(((J1152*H1152)+(L1152*H1152)),2)</f>
        <v>25267.82</v>
      </c>
      <c r="O1152" s="45"/>
      <c r="P1152" s="71">
        <v>68.959999999999994</v>
      </c>
      <c r="Q1152" s="71">
        <v>18.32</v>
      </c>
      <c r="R1152" s="71">
        <v>15667.63</v>
      </c>
      <c r="S1152" s="71">
        <v>31335.26</v>
      </c>
      <c r="T1152" s="162">
        <f t="shared" si="137"/>
        <v>-6067.4399999999987</v>
      </c>
      <c r="U1152" s="71">
        <f t="shared" si="138"/>
        <v>19965.099999999999</v>
      </c>
      <c r="V1152" s="71">
        <f t="shared" si="139"/>
        <v>5302.72</v>
      </c>
    </row>
    <row r="1153" spans="1:22" x14ac:dyDescent="0.25">
      <c r="A1153" s="60" t="s">
        <v>4112</v>
      </c>
      <c r="B1153" s="190" t="s">
        <v>1808</v>
      </c>
      <c r="C1153" s="191" t="s">
        <v>107</v>
      </c>
      <c r="D1153" s="192">
        <v>221102</v>
      </c>
      <c r="E1153" s="198" t="s">
        <v>1264</v>
      </c>
      <c r="F1153" s="194" t="s">
        <v>143</v>
      </c>
      <c r="G1153" s="195">
        <v>101.55</v>
      </c>
      <c r="H1153" s="196">
        <v>203.1</v>
      </c>
      <c r="I1153" s="197">
        <v>19.2</v>
      </c>
      <c r="J1153" s="196">
        <v>15.48</v>
      </c>
      <c r="K1153" s="197">
        <v>0</v>
      </c>
      <c r="L1153" s="196">
        <v>0</v>
      </c>
      <c r="M1153" s="196">
        <f>TRUNC(((J1153*G1153)+(L1153*G1153)),2)</f>
        <v>1571.99</v>
      </c>
      <c r="N1153" s="196">
        <f>TRUNC(((J1153*H1153)+(L1153*H1153)),2)</f>
        <v>3143.98</v>
      </c>
      <c r="O1153" s="37"/>
      <c r="P1153" s="71">
        <v>19.2</v>
      </c>
      <c r="Q1153" s="71">
        <v>0</v>
      </c>
      <c r="R1153" s="71">
        <v>1949.76</v>
      </c>
      <c r="S1153" s="71">
        <v>3899.52</v>
      </c>
      <c r="T1153" s="162">
        <f t="shared" si="137"/>
        <v>-755.54</v>
      </c>
      <c r="U1153" s="71">
        <f t="shared" si="138"/>
        <v>3143.98</v>
      </c>
      <c r="V1153" s="71">
        <f t="shared" si="139"/>
        <v>0</v>
      </c>
    </row>
    <row r="1154" spans="1:22" x14ac:dyDescent="0.25">
      <c r="A1154" s="60" t="s">
        <v>4113</v>
      </c>
      <c r="B1154" s="190" t="s">
        <v>1809</v>
      </c>
      <c r="C1154" s="191" t="s">
        <v>107</v>
      </c>
      <c r="D1154" s="192">
        <v>220107</v>
      </c>
      <c r="E1154" s="198" t="s">
        <v>932</v>
      </c>
      <c r="F1154" s="194" t="s">
        <v>125</v>
      </c>
      <c r="G1154" s="195">
        <v>1.1599999999999999</v>
      </c>
      <c r="H1154" s="196">
        <v>2.3199999999999998</v>
      </c>
      <c r="I1154" s="197">
        <v>181.54</v>
      </c>
      <c r="J1154" s="196">
        <v>146.41</v>
      </c>
      <c r="K1154" s="197">
        <v>25.21</v>
      </c>
      <c r="L1154" s="196">
        <v>20.329999999999998</v>
      </c>
      <c r="M1154" s="196">
        <f>TRUNC(((J1154*G1154)+(L1154*G1154)),2)</f>
        <v>193.41</v>
      </c>
      <c r="N1154" s="196">
        <f>TRUNC(((J1154*H1154)+(L1154*H1154)),2)</f>
        <v>386.83</v>
      </c>
      <c r="O1154" s="37"/>
      <c r="P1154" s="71">
        <v>181.54</v>
      </c>
      <c r="Q1154" s="71">
        <v>25.21</v>
      </c>
      <c r="R1154" s="71">
        <v>239.83</v>
      </c>
      <c r="S1154" s="71">
        <v>479.66</v>
      </c>
      <c r="T1154" s="162">
        <f t="shared" si="137"/>
        <v>-92.830000000000041</v>
      </c>
      <c r="U1154" s="71">
        <f t="shared" si="138"/>
        <v>339.67</v>
      </c>
      <c r="V1154" s="71">
        <f t="shared" si="139"/>
        <v>47.16</v>
      </c>
    </row>
    <row r="1155" spans="1:22" ht="24" x14ac:dyDescent="0.3">
      <c r="A1155" s="60" t="s">
        <v>4114</v>
      </c>
      <c r="B1155" s="190" t="s">
        <v>1810</v>
      </c>
      <c r="C1155" s="191" t="s">
        <v>107</v>
      </c>
      <c r="D1155" s="192">
        <v>220100</v>
      </c>
      <c r="E1155" s="193" t="s">
        <v>2947</v>
      </c>
      <c r="F1155" s="194" t="s">
        <v>108</v>
      </c>
      <c r="G1155" s="195">
        <v>38.700000000000003</v>
      </c>
      <c r="H1155" s="196">
        <v>77.400000000000006</v>
      </c>
      <c r="I1155" s="197">
        <v>47.88</v>
      </c>
      <c r="J1155" s="196">
        <v>38.61</v>
      </c>
      <c r="K1155" s="197">
        <v>39.35</v>
      </c>
      <c r="L1155" s="196">
        <v>31.73</v>
      </c>
      <c r="M1155" s="196">
        <f>TRUNC(((J1155*G1155)+(L1155*G1155)),2)</f>
        <v>2722.15</v>
      </c>
      <c r="N1155" s="196">
        <f>TRUNC(((J1155*H1155)+(L1155*H1155)),2)</f>
        <v>5444.31</v>
      </c>
      <c r="O1155" s="45"/>
      <c r="P1155" s="71">
        <v>47.88</v>
      </c>
      <c r="Q1155" s="71">
        <v>39.35</v>
      </c>
      <c r="R1155" s="71">
        <v>3375.8</v>
      </c>
      <c r="S1155" s="71">
        <v>6751.6</v>
      </c>
      <c r="T1155" s="162">
        <f t="shared" si="137"/>
        <v>-1307.29</v>
      </c>
      <c r="U1155" s="71">
        <f t="shared" si="138"/>
        <v>2988.41</v>
      </c>
      <c r="V1155" s="71">
        <f t="shared" si="139"/>
        <v>2455.9</v>
      </c>
    </row>
    <row r="1156" spans="1:22" x14ac:dyDescent="0.25">
      <c r="A1156" s="60" t="s">
        <v>4115</v>
      </c>
      <c r="B1156" s="178" t="s">
        <v>1811</v>
      </c>
      <c r="C1156" s="181"/>
      <c r="D1156" s="181"/>
      <c r="E1156" s="180" t="s">
        <v>56</v>
      </c>
      <c r="F1156" s="181"/>
      <c r="G1156" s="182"/>
      <c r="H1156" s="182"/>
      <c r="I1156" s="177"/>
      <c r="J1156" s="182"/>
      <c r="K1156" s="177"/>
      <c r="L1156" s="182"/>
      <c r="M1156" s="183">
        <f>M1157</f>
        <v>2227.23</v>
      </c>
      <c r="N1156" s="183">
        <f>N1157</f>
        <v>4454.46</v>
      </c>
      <c r="O1156" s="37"/>
      <c r="P1156" s="67"/>
      <c r="Q1156" s="67"/>
      <c r="R1156" s="68">
        <v>2762.37</v>
      </c>
      <c r="S1156" s="68">
        <v>5524.74</v>
      </c>
      <c r="T1156" s="162">
        <f t="shared" si="137"/>
        <v>-1070.2799999999997</v>
      </c>
      <c r="U1156" s="71">
        <f t="shared" si="138"/>
        <v>0</v>
      </c>
      <c r="V1156" s="71">
        <f t="shared" si="139"/>
        <v>0</v>
      </c>
    </row>
    <row r="1157" spans="1:22" x14ac:dyDescent="0.25">
      <c r="A1157" s="60" t="s">
        <v>4116</v>
      </c>
      <c r="B1157" s="190" t="s">
        <v>1812</v>
      </c>
      <c r="C1157" s="191" t="s">
        <v>107</v>
      </c>
      <c r="D1157" s="192">
        <v>240106</v>
      </c>
      <c r="E1157" s="198" t="s">
        <v>1506</v>
      </c>
      <c r="F1157" s="194" t="s">
        <v>143</v>
      </c>
      <c r="G1157" s="195">
        <v>61.02</v>
      </c>
      <c r="H1157" s="196">
        <v>122.04</v>
      </c>
      <c r="I1157" s="197">
        <v>29.54</v>
      </c>
      <c r="J1157" s="196">
        <v>23.82</v>
      </c>
      <c r="K1157" s="197">
        <v>15.73</v>
      </c>
      <c r="L1157" s="196">
        <v>12.68</v>
      </c>
      <c r="M1157" s="196">
        <f>TRUNC(((J1157*G1157)+(L1157*G1157)),2)</f>
        <v>2227.23</v>
      </c>
      <c r="N1157" s="196">
        <f>TRUNC(((J1157*H1157)+(L1157*H1157)),2)</f>
        <v>4454.46</v>
      </c>
      <c r="O1157" s="37"/>
      <c r="P1157" s="71">
        <v>29.54</v>
      </c>
      <c r="Q1157" s="71">
        <v>15.73</v>
      </c>
      <c r="R1157" s="71">
        <v>2762.37</v>
      </c>
      <c r="S1157" s="71">
        <v>5524.74</v>
      </c>
      <c r="T1157" s="162">
        <f t="shared" si="137"/>
        <v>-1070.2799999999997</v>
      </c>
      <c r="U1157" s="71">
        <f t="shared" si="138"/>
        <v>2906.99</v>
      </c>
      <c r="V1157" s="71">
        <f t="shared" si="139"/>
        <v>1547.46</v>
      </c>
    </row>
    <row r="1158" spans="1:22" x14ac:dyDescent="0.25">
      <c r="A1158" s="60" t="s">
        <v>4117</v>
      </c>
      <c r="B1158" s="178" t="s">
        <v>1813</v>
      </c>
      <c r="C1158" s="181"/>
      <c r="D1158" s="181"/>
      <c r="E1158" s="180" t="s">
        <v>60</v>
      </c>
      <c r="F1158" s="181"/>
      <c r="G1158" s="182"/>
      <c r="H1158" s="182"/>
      <c r="I1158" s="177"/>
      <c r="J1158" s="182"/>
      <c r="K1158" s="177"/>
      <c r="L1158" s="182"/>
      <c r="M1158" s="183">
        <f>M1159+M1162+M1165+M1168+M1170+M1172</f>
        <v>13566.510000000002</v>
      </c>
      <c r="N1158" s="183">
        <f>N1159+N1162+N1165+N1168+N1170+N1172</f>
        <v>27133.070000000003</v>
      </c>
      <c r="O1158" s="37"/>
      <c r="P1158" s="67"/>
      <c r="Q1158" s="67"/>
      <c r="R1158" s="68">
        <v>16835.259999999998</v>
      </c>
      <c r="S1158" s="68">
        <v>33670.519999999997</v>
      </c>
      <c r="T1158" s="162">
        <f t="shared" si="137"/>
        <v>-6537.4499999999935</v>
      </c>
      <c r="U1158" s="71">
        <f t="shared" si="138"/>
        <v>0</v>
      </c>
      <c r="V1158" s="71">
        <f t="shared" si="139"/>
        <v>0</v>
      </c>
    </row>
    <row r="1159" spans="1:22" x14ac:dyDescent="0.25">
      <c r="A1159" s="60" t="s">
        <v>4118</v>
      </c>
      <c r="B1159" s="184" t="s">
        <v>1814</v>
      </c>
      <c r="C1159" s="187"/>
      <c r="D1159" s="187"/>
      <c r="E1159" s="186" t="s">
        <v>1664</v>
      </c>
      <c r="F1159" s="187"/>
      <c r="G1159" s="188"/>
      <c r="H1159" s="188"/>
      <c r="I1159" s="177"/>
      <c r="J1159" s="188"/>
      <c r="K1159" s="177"/>
      <c r="L1159" s="188"/>
      <c r="M1159" s="189">
        <f>SUM(M1160:M1161)</f>
        <v>3356.34</v>
      </c>
      <c r="N1159" s="189">
        <f>SUM(N1160:N1161)</f>
        <v>6712.6900000000005</v>
      </c>
      <c r="O1159" s="37"/>
      <c r="P1159" s="69"/>
      <c r="Q1159" s="69"/>
      <c r="R1159" s="70">
        <v>4163.97</v>
      </c>
      <c r="S1159" s="70">
        <v>8327.94</v>
      </c>
      <c r="T1159" s="162">
        <f t="shared" si="137"/>
        <v>-1615.25</v>
      </c>
      <c r="U1159" s="71">
        <f t="shared" si="138"/>
        <v>0</v>
      </c>
      <c r="V1159" s="71">
        <f t="shared" si="139"/>
        <v>0</v>
      </c>
    </row>
    <row r="1160" spans="1:22" x14ac:dyDescent="0.25">
      <c r="A1160" s="60" t="s">
        <v>4119</v>
      </c>
      <c r="B1160" s="190" t="s">
        <v>1815</v>
      </c>
      <c r="C1160" s="191" t="s">
        <v>107</v>
      </c>
      <c r="D1160" s="192">
        <v>261300</v>
      </c>
      <c r="E1160" s="198" t="s">
        <v>1274</v>
      </c>
      <c r="F1160" s="194" t="s">
        <v>108</v>
      </c>
      <c r="G1160" s="195">
        <v>146.31</v>
      </c>
      <c r="H1160" s="196">
        <v>292.62</v>
      </c>
      <c r="I1160" s="197">
        <v>2.16</v>
      </c>
      <c r="J1160" s="196">
        <v>1.74</v>
      </c>
      <c r="K1160" s="197">
        <v>9.6999999999999993</v>
      </c>
      <c r="L1160" s="196">
        <v>7.82</v>
      </c>
      <c r="M1160" s="196">
        <f>TRUNC(((J1160*G1160)+(L1160*G1160)),2)</f>
        <v>1398.72</v>
      </c>
      <c r="N1160" s="196">
        <f>TRUNC(((J1160*H1160)+(L1160*H1160)),2)</f>
        <v>2797.44</v>
      </c>
      <c r="O1160" s="37"/>
      <c r="P1160" s="71">
        <v>2.16</v>
      </c>
      <c r="Q1160" s="71">
        <v>9.6999999999999993</v>
      </c>
      <c r="R1160" s="71">
        <v>1735.23</v>
      </c>
      <c r="S1160" s="71">
        <v>3470.46</v>
      </c>
      <c r="T1160" s="162">
        <f t="shared" si="137"/>
        <v>-673.02</v>
      </c>
      <c r="U1160" s="71">
        <f t="shared" si="138"/>
        <v>509.15</v>
      </c>
      <c r="V1160" s="71">
        <f t="shared" si="139"/>
        <v>2288.2800000000002</v>
      </c>
    </row>
    <row r="1161" spans="1:22" x14ac:dyDescent="0.25">
      <c r="A1161" s="60" t="s">
        <v>4120</v>
      </c>
      <c r="B1161" s="190" t="s">
        <v>1816</v>
      </c>
      <c r="C1161" s="191" t="s">
        <v>107</v>
      </c>
      <c r="D1161" s="192">
        <v>261550</v>
      </c>
      <c r="E1161" s="198" t="s">
        <v>1282</v>
      </c>
      <c r="F1161" s="194" t="s">
        <v>108</v>
      </c>
      <c r="G1161" s="195">
        <v>146.31</v>
      </c>
      <c r="H1161" s="196">
        <v>292.62</v>
      </c>
      <c r="I1161" s="197">
        <v>7.64</v>
      </c>
      <c r="J1161" s="196">
        <v>6.16</v>
      </c>
      <c r="K1161" s="197">
        <v>8.9600000000000009</v>
      </c>
      <c r="L1161" s="196">
        <v>7.22</v>
      </c>
      <c r="M1161" s="196">
        <f>TRUNC(((J1161*G1161)+(L1161*G1161)),2)</f>
        <v>1957.62</v>
      </c>
      <c r="N1161" s="196">
        <f>TRUNC(((J1161*H1161)+(L1161*H1161)),2)</f>
        <v>3915.25</v>
      </c>
      <c r="O1161" s="37"/>
      <c r="P1161" s="71">
        <v>7.64</v>
      </c>
      <c r="Q1161" s="71">
        <v>8.9600000000000009</v>
      </c>
      <c r="R1161" s="71">
        <v>2428.7399999999998</v>
      </c>
      <c r="S1161" s="71">
        <v>4857.4799999999996</v>
      </c>
      <c r="T1161" s="162">
        <f t="shared" si="137"/>
        <v>-942.22999999999956</v>
      </c>
      <c r="U1161" s="71">
        <f t="shared" si="138"/>
        <v>1802.53</v>
      </c>
      <c r="V1161" s="71">
        <f t="shared" si="139"/>
        <v>2112.71</v>
      </c>
    </row>
    <row r="1162" spans="1:22" x14ac:dyDescent="0.25">
      <c r="A1162" s="60" t="s">
        <v>4121</v>
      </c>
      <c r="B1162" s="184" t="s">
        <v>1817</v>
      </c>
      <c r="C1162" s="187"/>
      <c r="D1162" s="187"/>
      <c r="E1162" s="186" t="s">
        <v>1668</v>
      </c>
      <c r="F1162" s="187"/>
      <c r="G1162" s="188"/>
      <c r="H1162" s="188"/>
      <c r="I1162" s="177"/>
      <c r="J1162" s="188"/>
      <c r="K1162" s="177"/>
      <c r="L1162" s="188"/>
      <c r="M1162" s="189">
        <f>SUM(M1163:M1164)</f>
        <v>2396.42</v>
      </c>
      <c r="N1162" s="189">
        <f>SUM(N1163:N1164)</f>
        <v>4792.8600000000006</v>
      </c>
      <c r="O1162" s="37"/>
      <c r="P1162" s="69"/>
      <c r="Q1162" s="69"/>
      <c r="R1162" s="70">
        <v>2974.28</v>
      </c>
      <c r="S1162" s="70">
        <v>5948.56</v>
      </c>
      <c r="T1162" s="162">
        <f t="shared" si="137"/>
        <v>-1155.6999999999998</v>
      </c>
      <c r="U1162" s="71">
        <f t="shared" si="138"/>
        <v>0</v>
      </c>
      <c r="V1162" s="71">
        <f t="shared" si="139"/>
        <v>0</v>
      </c>
    </row>
    <row r="1163" spans="1:22" x14ac:dyDescent="0.25">
      <c r="A1163" s="60" t="s">
        <v>4122</v>
      </c>
      <c r="B1163" s="190" t="s">
        <v>1818</v>
      </c>
      <c r="C1163" s="191" t="s">
        <v>107</v>
      </c>
      <c r="D1163" s="192">
        <v>261300</v>
      </c>
      <c r="E1163" s="198" t="s">
        <v>1274</v>
      </c>
      <c r="F1163" s="194" t="s">
        <v>108</v>
      </c>
      <c r="G1163" s="195">
        <v>123.21</v>
      </c>
      <c r="H1163" s="196">
        <v>246.42</v>
      </c>
      <c r="I1163" s="197">
        <v>2.16</v>
      </c>
      <c r="J1163" s="196">
        <v>1.74</v>
      </c>
      <c r="K1163" s="197">
        <v>9.6999999999999993</v>
      </c>
      <c r="L1163" s="196">
        <v>7.82</v>
      </c>
      <c r="M1163" s="196">
        <f>TRUNC(((J1163*G1163)+(L1163*G1163)),2)</f>
        <v>1177.8800000000001</v>
      </c>
      <c r="N1163" s="196">
        <f>TRUNC(((J1163*H1163)+(L1163*H1163)),2)</f>
        <v>2355.77</v>
      </c>
      <c r="O1163" s="37"/>
      <c r="P1163" s="71">
        <v>2.16</v>
      </c>
      <c r="Q1163" s="71">
        <v>9.6999999999999993</v>
      </c>
      <c r="R1163" s="71">
        <v>1461.27</v>
      </c>
      <c r="S1163" s="71">
        <v>2922.54</v>
      </c>
      <c r="T1163" s="162">
        <f t="shared" si="137"/>
        <v>-566.77</v>
      </c>
      <c r="U1163" s="71">
        <f t="shared" si="138"/>
        <v>428.77</v>
      </c>
      <c r="V1163" s="71">
        <f t="shared" si="139"/>
        <v>1927</v>
      </c>
    </row>
    <row r="1164" spans="1:22" x14ac:dyDescent="0.25">
      <c r="A1164" s="60" t="s">
        <v>4123</v>
      </c>
      <c r="B1164" s="190" t="s">
        <v>1819</v>
      </c>
      <c r="C1164" s="191" t="s">
        <v>107</v>
      </c>
      <c r="D1164" s="192">
        <v>261001</v>
      </c>
      <c r="E1164" s="198" t="s">
        <v>1671</v>
      </c>
      <c r="F1164" s="194" t="s">
        <v>108</v>
      </c>
      <c r="G1164" s="195">
        <v>123.21</v>
      </c>
      <c r="H1164" s="196">
        <v>246.42</v>
      </c>
      <c r="I1164" s="197">
        <v>4.3499999999999996</v>
      </c>
      <c r="J1164" s="196">
        <v>3.5</v>
      </c>
      <c r="K1164" s="197">
        <v>7.93</v>
      </c>
      <c r="L1164" s="196">
        <v>6.39</v>
      </c>
      <c r="M1164" s="196">
        <f>TRUNC(((J1164*G1164)+(L1164*G1164)),2)</f>
        <v>1218.54</v>
      </c>
      <c r="N1164" s="196">
        <f>TRUNC(((J1164*H1164)+(L1164*H1164)),2)</f>
        <v>2437.09</v>
      </c>
      <c r="O1164" s="37"/>
      <c r="P1164" s="71">
        <v>4.3499999999999996</v>
      </c>
      <c r="Q1164" s="71">
        <v>7.93</v>
      </c>
      <c r="R1164" s="71">
        <v>1513.01</v>
      </c>
      <c r="S1164" s="71">
        <v>3026.02</v>
      </c>
      <c r="T1164" s="162">
        <f t="shared" si="137"/>
        <v>-588.92999999999984</v>
      </c>
      <c r="U1164" s="71">
        <f t="shared" si="138"/>
        <v>862.47</v>
      </c>
      <c r="V1164" s="71">
        <f t="shared" si="139"/>
        <v>1574.62</v>
      </c>
    </row>
    <row r="1165" spans="1:22" x14ac:dyDescent="0.25">
      <c r="A1165" s="60" t="s">
        <v>4124</v>
      </c>
      <c r="B1165" s="184" t="s">
        <v>1820</v>
      </c>
      <c r="C1165" s="187"/>
      <c r="D1165" s="187"/>
      <c r="E1165" s="186" t="s">
        <v>1673</v>
      </c>
      <c r="F1165" s="187"/>
      <c r="G1165" s="188"/>
      <c r="H1165" s="188"/>
      <c r="I1165" s="177"/>
      <c r="J1165" s="188"/>
      <c r="K1165" s="177"/>
      <c r="L1165" s="188"/>
      <c r="M1165" s="189">
        <f>SUM(M1166:M1167)</f>
        <v>2824.85</v>
      </c>
      <c r="N1165" s="189">
        <f>SUM(N1166:N1167)</f>
        <v>5649.7099999999991</v>
      </c>
      <c r="O1165" s="37"/>
      <c r="P1165" s="69"/>
      <c r="Q1165" s="69"/>
      <c r="R1165" s="70">
        <v>3506.88</v>
      </c>
      <c r="S1165" s="70">
        <v>7013.76</v>
      </c>
      <c r="T1165" s="162">
        <f t="shared" ref="T1165:T1228" si="140">N1165-S1165</f>
        <v>-1364.0500000000011</v>
      </c>
      <c r="U1165" s="71">
        <f t="shared" si="138"/>
        <v>0</v>
      </c>
      <c r="V1165" s="71">
        <f t="shared" si="139"/>
        <v>0</v>
      </c>
    </row>
    <row r="1166" spans="1:22" x14ac:dyDescent="0.25">
      <c r="A1166" s="60" t="s">
        <v>4125</v>
      </c>
      <c r="B1166" s="190" t="s">
        <v>1821</v>
      </c>
      <c r="C1166" s="191" t="s">
        <v>107</v>
      </c>
      <c r="D1166" s="192">
        <v>261300</v>
      </c>
      <c r="E1166" s="198" t="s">
        <v>1274</v>
      </c>
      <c r="F1166" s="194" t="s">
        <v>108</v>
      </c>
      <c r="G1166" s="195">
        <v>163.95</v>
      </c>
      <c r="H1166" s="196">
        <v>327.9</v>
      </c>
      <c r="I1166" s="197">
        <v>2.16</v>
      </c>
      <c r="J1166" s="196">
        <v>1.74</v>
      </c>
      <c r="K1166" s="197">
        <v>9.6999999999999993</v>
      </c>
      <c r="L1166" s="196">
        <v>7.82</v>
      </c>
      <c r="M1166" s="196">
        <f>TRUNC(((J1166*G1166)+(L1166*G1166)),2)</f>
        <v>1567.36</v>
      </c>
      <c r="N1166" s="196">
        <f>TRUNC(((J1166*H1166)+(L1166*H1166)),2)</f>
        <v>3134.72</v>
      </c>
      <c r="O1166" s="37"/>
      <c r="P1166" s="71">
        <v>2.16</v>
      </c>
      <c r="Q1166" s="71">
        <v>9.6999999999999993</v>
      </c>
      <c r="R1166" s="71">
        <v>1944.44</v>
      </c>
      <c r="S1166" s="71">
        <v>3888.88</v>
      </c>
      <c r="T1166" s="162">
        <f t="shared" si="140"/>
        <v>-754.16000000000031</v>
      </c>
      <c r="U1166" s="71">
        <f t="shared" si="138"/>
        <v>570.54</v>
      </c>
      <c r="V1166" s="71">
        <f t="shared" si="139"/>
        <v>2564.17</v>
      </c>
    </row>
    <row r="1167" spans="1:22" x14ac:dyDescent="0.25">
      <c r="A1167" s="60" t="s">
        <v>4126</v>
      </c>
      <c r="B1167" s="190" t="s">
        <v>1822</v>
      </c>
      <c r="C1167" s="191" t="s">
        <v>107</v>
      </c>
      <c r="D1167" s="192">
        <v>261307</v>
      </c>
      <c r="E1167" s="198" t="s">
        <v>1676</v>
      </c>
      <c r="F1167" s="194" t="s">
        <v>108</v>
      </c>
      <c r="G1167" s="195">
        <v>163.95</v>
      </c>
      <c r="H1167" s="196">
        <v>327.9</v>
      </c>
      <c r="I1167" s="197">
        <v>3.83</v>
      </c>
      <c r="J1167" s="196">
        <v>3.08</v>
      </c>
      <c r="K1167" s="197">
        <v>5.7</v>
      </c>
      <c r="L1167" s="196">
        <v>4.59</v>
      </c>
      <c r="M1167" s="196">
        <f>TRUNC(((J1167*G1167)+(L1167*G1167)),2)</f>
        <v>1257.49</v>
      </c>
      <c r="N1167" s="196">
        <f>TRUNC(((J1167*H1167)+(L1167*H1167)),2)</f>
        <v>2514.9899999999998</v>
      </c>
      <c r="O1167" s="37"/>
      <c r="P1167" s="71">
        <v>3.83</v>
      </c>
      <c r="Q1167" s="71">
        <v>5.7</v>
      </c>
      <c r="R1167" s="71">
        <v>1562.44</v>
      </c>
      <c r="S1167" s="71">
        <v>3124.88</v>
      </c>
      <c r="T1167" s="162">
        <f t="shared" si="140"/>
        <v>-609.89000000000033</v>
      </c>
      <c r="U1167" s="71">
        <f t="shared" si="138"/>
        <v>1009.93</v>
      </c>
      <c r="V1167" s="71">
        <f t="shared" si="139"/>
        <v>1505.06</v>
      </c>
    </row>
    <row r="1168" spans="1:22" x14ac:dyDescent="0.25">
      <c r="A1168" s="60" t="s">
        <v>4127</v>
      </c>
      <c r="B1168" s="184" t="s">
        <v>1823</v>
      </c>
      <c r="C1168" s="187"/>
      <c r="D1168" s="187"/>
      <c r="E1168" s="186" t="s">
        <v>1678</v>
      </c>
      <c r="F1168" s="187"/>
      <c r="G1168" s="188"/>
      <c r="H1168" s="188"/>
      <c r="I1168" s="177"/>
      <c r="J1168" s="188"/>
      <c r="K1168" s="177"/>
      <c r="L1168" s="188"/>
      <c r="M1168" s="189">
        <f>M1169</f>
        <v>1167.03</v>
      </c>
      <c r="N1168" s="189">
        <f>N1169</f>
        <v>2334.06</v>
      </c>
      <c r="O1168" s="37"/>
      <c r="P1168" s="69"/>
      <c r="Q1168" s="69"/>
      <c r="R1168" s="70">
        <v>1448.02</v>
      </c>
      <c r="S1168" s="70">
        <v>2896.04</v>
      </c>
      <c r="T1168" s="162">
        <f t="shared" si="140"/>
        <v>-561.98</v>
      </c>
      <c r="U1168" s="71">
        <f t="shared" ref="U1168:U1231" si="141">TRUNC(J1168*H1168,2)</f>
        <v>0</v>
      </c>
      <c r="V1168" s="71">
        <f t="shared" ref="V1168:V1231" si="142">TRUNC(L1168*H1168,2)</f>
        <v>0</v>
      </c>
    </row>
    <row r="1169" spans="1:22" x14ac:dyDescent="0.25">
      <c r="A1169" s="60" t="s">
        <v>4128</v>
      </c>
      <c r="B1169" s="190" t="s">
        <v>1824</v>
      </c>
      <c r="C1169" s="191" t="s">
        <v>107</v>
      </c>
      <c r="D1169" s="192">
        <v>261000</v>
      </c>
      <c r="E1169" s="198" t="s">
        <v>484</v>
      </c>
      <c r="F1169" s="194" t="s">
        <v>108</v>
      </c>
      <c r="G1169" s="195">
        <v>107.66</v>
      </c>
      <c r="H1169" s="196">
        <v>215.32</v>
      </c>
      <c r="I1169" s="197">
        <v>5.47</v>
      </c>
      <c r="J1169" s="196">
        <v>4.41</v>
      </c>
      <c r="K1169" s="197">
        <v>7.98</v>
      </c>
      <c r="L1169" s="196">
        <v>6.43</v>
      </c>
      <c r="M1169" s="196">
        <f>TRUNC(((J1169*G1169)+(L1169*G1169)),2)</f>
        <v>1167.03</v>
      </c>
      <c r="N1169" s="196">
        <f>TRUNC(((J1169*H1169)+(L1169*H1169)),2)</f>
        <v>2334.06</v>
      </c>
      <c r="O1169" s="37"/>
      <c r="P1169" s="71">
        <v>5.47</v>
      </c>
      <c r="Q1169" s="71">
        <v>7.98</v>
      </c>
      <c r="R1169" s="71">
        <v>1448.02</v>
      </c>
      <c r="S1169" s="71">
        <v>2896.04</v>
      </c>
      <c r="T1169" s="162">
        <f t="shared" si="140"/>
        <v>-561.98</v>
      </c>
      <c r="U1169" s="71">
        <f t="shared" si="141"/>
        <v>949.56</v>
      </c>
      <c r="V1169" s="71">
        <f t="shared" si="142"/>
        <v>1384.5</v>
      </c>
    </row>
    <row r="1170" spans="1:22" x14ac:dyDescent="0.25">
      <c r="A1170" s="60" t="s">
        <v>4129</v>
      </c>
      <c r="B1170" s="184" t="s">
        <v>1825</v>
      </c>
      <c r="C1170" s="187"/>
      <c r="D1170" s="187"/>
      <c r="E1170" s="186" t="s">
        <v>1681</v>
      </c>
      <c r="F1170" s="187"/>
      <c r="G1170" s="188"/>
      <c r="H1170" s="188"/>
      <c r="I1170" s="177"/>
      <c r="J1170" s="188"/>
      <c r="K1170" s="177"/>
      <c r="L1170" s="188"/>
      <c r="M1170" s="189">
        <f>M1171</f>
        <v>1238.71</v>
      </c>
      <c r="N1170" s="189">
        <f>N1171</f>
        <v>2477.4299999999998</v>
      </c>
      <c r="O1170" s="37"/>
      <c r="P1170" s="69"/>
      <c r="Q1170" s="69"/>
      <c r="R1170" s="70">
        <v>1536.73</v>
      </c>
      <c r="S1170" s="70">
        <v>3073.46</v>
      </c>
      <c r="T1170" s="162">
        <f t="shared" si="140"/>
        <v>-596.0300000000002</v>
      </c>
      <c r="U1170" s="71">
        <f t="shared" si="141"/>
        <v>0</v>
      </c>
      <c r="V1170" s="71">
        <f t="shared" si="142"/>
        <v>0</v>
      </c>
    </row>
    <row r="1171" spans="1:22" x14ac:dyDescent="0.25">
      <c r="A1171" s="60" t="s">
        <v>4130</v>
      </c>
      <c r="B1171" s="190" t="s">
        <v>1826</v>
      </c>
      <c r="C1171" s="191" t="s">
        <v>107</v>
      </c>
      <c r="D1171" s="192">
        <v>261602</v>
      </c>
      <c r="E1171" s="198" t="s">
        <v>973</v>
      </c>
      <c r="F1171" s="194" t="s">
        <v>108</v>
      </c>
      <c r="G1171" s="195">
        <v>58.32</v>
      </c>
      <c r="H1171" s="196">
        <v>116.64</v>
      </c>
      <c r="I1171" s="197">
        <v>11.48</v>
      </c>
      <c r="J1171" s="196">
        <v>9.25</v>
      </c>
      <c r="K1171" s="197">
        <v>14.87</v>
      </c>
      <c r="L1171" s="196">
        <v>11.99</v>
      </c>
      <c r="M1171" s="196">
        <f>TRUNC(((J1171*G1171)+(L1171*G1171)),2)</f>
        <v>1238.71</v>
      </c>
      <c r="N1171" s="196">
        <f>TRUNC(((J1171*H1171)+(L1171*H1171)),2)</f>
        <v>2477.4299999999998</v>
      </c>
      <c r="O1171" s="37"/>
      <c r="P1171" s="71">
        <v>11.48</v>
      </c>
      <c r="Q1171" s="71">
        <v>14.87</v>
      </c>
      <c r="R1171" s="71">
        <v>1536.73</v>
      </c>
      <c r="S1171" s="71">
        <v>3073.46</v>
      </c>
      <c r="T1171" s="162">
        <f t="shared" si="140"/>
        <v>-596.0300000000002</v>
      </c>
      <c r="U1171" s="71">
        <f t="shared" si="141"/>
        <v>1078.92</v>
      </c>
      <c r="V1171" s="71">
        <f t="shared" si="142"/>
        <v>1398.51</v>
      </c>
    </row>
    <row r="1172" spans="1:22" x14ac:dyDescent="0.25">
      <c r="A1172" s="60" t="s">
        <v>4131</v>
      </c>
      <c r="B1172" s="184" t="s">
        <v>1827</v>
      </c>
      <c r="C1172" s="187"/>
      <c r="D1172" s="187"/>
      <c r="E1172" s="186" t="s">
        <v>1684</v>
      </c>
      <c r="F1172" s="187"/>
      <c r="G1172" s="188"/>
      <c r="H1172" s="188"/>
      <c r="I1172" s="177"/>
      <c r="J1172" s="188"/>
      <c r="K1172" s="177"/>
      <c r="L1172" s="188"/>
      <c r="M1172" s="189">
        <f>M1173</f>
        <v>2583.16</v>
      </c>
      <c r="N1172" s="189">
        <f>N1173</f>
        <v>5166.32</v>
      </c>
      <c r="O1172" s="37"/>
      <c r="P1172" s="69"/>
      <c r="Q1172" s="69"/>
      <c r="R1172" s="70">
        <v>3205.38</v>
      </c>
      <c r="S1172" s="70">
        <v>6410.76</v>
      </c>
      <c r="T1172" s="162">
        <f t="shared" si="140"/>
        <v>-1244.4400000000005</v>
      </c>
      <c r="U1172" s="71">
        <f t="shared" si="141"/>
        <v>0</v>
      </c>
      <c r="V1172" s="71">
        <f t="shared" si="142"/>
        <v>0</v>
      </c>
    </row>
    <row r="1173" spans="1:22" x14ac:dyDescent="0.25">
      <c r="A1173" s="60" t="s">
        <v>4132</v>
      </c>
      <c r="B1173" s="190" t="s">
        <v>1828</v>
      </c>
      <c r="C1173" s="191" t="s">
        <v>107</v>
      </c>
      <c r="D1173" s="192">
        <v>261609</v>
      </c>
      <c r="E1173" s="198" t="s">
        <v>1686</v>
      </c>
      <c r="F1173" s="194" t="s">
        <v>108</v>
      </c>
      <c r="G1173" s="195">
        <v>235.69</v>
      </c>
      <c r="H1173" s="196">
        <v>471.38</v>
      </c>
      <c r="I1173" s="197">
        <v>9.65</v>
      </c>
      <c r="J1173" s="196">
        <v>7.78</v>
      </c>
      <c r="K1173" s="197">
        <v>3.95</v>
      </c>
      <c r="L1173" s="196">
        <v>3.18</v>
      </c>
      <c r="M1173" s="196">
        <f>TRUNC(((J1173*G1173)+(L1173*G1173)),2)</f>
        <v>2583.16</v>
      </c>
      <c r="N1173" s="196">
        <f>TRUNC(((J1173*H1173)+(L1173*H1173)),2)</f>
        <v>5166.32</v>
      </c>
      <c r="O1173" s="37"/>
      <c r="P1173" s="71">
        <v>9.65</v>
      </c>
      <c r="Q1173" s="71">
        <v>3.95</v>
      </c>
      <c r="R1173" s="71">
        <v>3205.38</v>
      </c>
      <c r="S1173" s="71">
        <v>6410.76</v>
      </c>
      <c r="T1173" s="162">
        <f t="shared" si="140"/>
        <v>-1244.4400000000005</v>
      </c>
      <c r="U1173" s="71">
        <f t="shared" si="141"/>
        <v>3667.33</v>
      </c>
      <c r="V1173" s="71">
        <f t="shared" si="142"/>
        <v>1498.98</v>
      </c>
    </row>
    <row r="1174" spans="1:22" x14ac:dyDescent="0.25">
      <c r="A1174" s="60" t="s">
        <v>4133</v>
      </c>
      <c r="B1174" s="178" t="s">
        <v>1829</v>
      </c>
      <c r="C1174" s="181"/>
      <c r="D1174" s="181"/>
      <c r="E1174" s="180" t="s">
        <v>62</v>
      </c>
      <c r="F1174" s="181"/>
      <c r="G1174" s="182"/>
      <c r="H1174" s="182"/>
      <c r="I1174" s="177"/>
      <c r="J1174" s="182"/>
      <c r="K1174" s="177"/>
      <c r="L1174" s="182"/>
      <c r="M1174" s="183">
        <f>M1175</f>
        <v>4745.1899999999996</v>
      </c>
      <c r="N1174" s="183">
        <f>N1175</f>
        <v>9490.3799999999992</v>
      </c>
      <c r="O1174" s="37"/>
      <c r="P1174" s="67"/>
      <c r="Q1174" s="67"/>
      <c r="R1174" s="68">
        <v>5883.72</v>
      </c>
      <c r="S1174" s="68">
        <v>11767.44</v>
      </c>
      <c r="T1174" s="162">
        <f t="shared" si="140"/>
        <v>-2277.0600000000013</v>
      </c>
      <c r="U1174" s="71">
        <f t="shared" si="141"/>
        <v>0</v>
      </c>
      <c r="V1174" s="71">
        <f t="shared" si="142"/>
        <v>0</v>
      </c>
    </row>
    <row r="1175" spans="1:22" ht="24" x14ac:dyDescent="0.3">
      <c r="A1175" s="60" t="s">
        <v>4134</v>
      </c>
      <c r="B1175" s="190" t="s">
        <v>1830</v>
      </c>
      <c r="C1175" s="191" t="s">
        <v>127</v>
      </c>
      <c r="D1175" s="199" t="s">
        <v>1524</v>
      </c>
      <c r="E1175" s="198" t="s">
        <v>1525</v>
      </c>
      <c r="F1175" s="194" t="s">
        <v>102</v>
      </c>
      <c r="G1175" s="195">
        <v>3</v>
      </c>
      <c r="H1175" s="196">
        <v>6</v>
      </c>
      <c r="I1175" s="197">
        <v>1079.75</v>
      </c>
      <c r="J1175" s="196">
        <v>870.81</v>
      </c>
      <c r="K1175" s="197">
        <v>881.49</v>
      </c>
      <c r="L1175" s="196">
        <v>710.92</v>
      </c>
      <c r="M1175" s="196">
        <f>TRUNC(((J1175*G1175)+(L1175*G1175)),2)</f>
        <v>4745.1899999999996</v>
      </c>
      <c r="N1175" s="196">
        <f>TRUNC(((J1175*H1175)+(L1175*H1175)),2)</f>
        <v>9490.3799999999992</v>
      </c>
      <c r="O1175" s="45"/>
      <c r="P1175" s="71">
        <v>1079.75</v>
      </c>
      <c r="Q1175" s="71">
        <v>881.49</v>
      </c>
      <c r="R1175" s="71">
        <v>5883.72</v>
      </c>
      <c r="S1175" s="71">
        <v>11767.44</v>
      </c>
      <c r="T1175" s="162">
        <f t="shared" si="140"/>
        <v>-2277.0600000000013</v>
      </c>
      <c r="U1175" s="71">
        <f t="shared" si="141"/>
        <v>5224.8599999999997</v>
      </c>
      <c r="V1175" s="71">
        <f t="shared" si="142"/>
        <v>4265.5200000000004</v>
      </c>
    </row>
    <row r="1176" spans="1:22" x14ac:dyDescent="0.25">
      <c r="A1176" s="60" t="s">
        <v>4135</v>
      </c>
      <c r="B1176" s="171">
        <v>6</v>
      </c>
      <c r="C1176" s="210"/>
      <c r="D1176" s="210"/>
      <c r="E1176" s="173" t="s">
        <v>1831</v>
      </c>
      <c r="F1176" s="174" t="s">
        <v>102</v>
      </c>
      <c r="G1176" s="175">
        <v>1</v>
      </c>
      <c r="H1176" s="176"/>
      <c r="I1176" s="177"/>
      <c r="J1176" s="176"/>
      <c r="K1176" s="177"/>
      <c r="L1176" s="176"/>
      <c r="M1176" s="175">
        <f>M1177+M1179+M1181+M1191+M1207+M1242+M1273+M1364+M1367+M1371+M1373+M1377+M1383+M1385+M1390+M1395+M1401+M1404+M1406+M1422</f>
        <v>344598.52999999997</v>
      </c>
      <c r="N1176" s="175">
        <f>N1177+N1179+N1181+N1191+N1207+N1242+N1273+N1364+N1367+N1371+N1373+N1377+N1383+N1385+N1390+N1395+N1401+N1404+N1406+N1422</f>
        <v>344598.52999999997</v>
      </c>
      <c r="O1176" s="37"/>
      <c r="P1176" s="66"/>
      <c r="Q1176" s="66"/>
      <c r="R1176" s="65">
        <v>427478.42</v>
      </c>
      <c r="S1176" s="65">
        <v>427478.42</v>
      </c>
      <c r="T1176" s="162">
        <f t="shared" si="140"/>
        <v>-82879.890000000014</v>
      </c>
      <c r="U1176" s="71">
        <f t="shared" si="141"/>
        <v>0</v>
      </c>
      <c r="V1176" s="71">
        <f t="shared" si="142"/>
        <v>0</v>
      </c>
    </row>
    <row r="1177" spans="1:22" x14ac:dyDescent="0.25">
      <c r="A1177" s="60" t="s">
        <v>4136</v>
      </c>
      <c r="B1177" s="178" t="s">
        <v>1832</v>
      </c>
      <c r="C1177" s="181"/>
      <c r="D1177" s="181"/>
      <c r="E1177" s="180" t="s">
        <v>20</v>
      </c>
      <c r="F1177" s="181"/>
      <c r="G1177" s="182"/>
      <c r="H1177" s="182"/>
      <c r="I1177" s="177"/>
      <c r="J1177" s="182"/>
      <c r="K1177" s="177"/>
      <c r="L1177" s="182"/>
      <c r="M1177" s="183">
        <f>M1178</f>
        <v>1091.8900000000001</v>
      </c>
      <c r="N1177" s="183">
        <f>N1178</f>
        <v>1091.8900000000001</v>
      </c>
      <c r="O1177" s="37"/>
      <c r="P1177" s="67"/>
      <c r="Q1177" s="67"/>
      <c r="R1177" s="68">
        <v>1359.13</v>
      </c>
      <c r="S1177" s="68">
        <v>1359.13</v>
      </c>
      <c r="T1177" s="162">
        <f t="shared" si="140"/>
        <v>-267.24</v>
      </c>
      <c r="U1177" s="71">
        <f t="shared" si="141"/>
        <v>0</v>
      </c>
      <c r="V1177" s="71">
        <f t="shared" si="142"/>
        <v>0</v>
      </c>
    </row>
    <row r="1178" spans="1:22" ht="24" x14ac:dyDescent="0.3">
      <c r="A1178" s="60" t="s">
        <v>4137</v>
      </c>
      <c r="B1178" s="190" t="s">
        <v>1833</v>
      </c>
      <c r="C1178" s="191" t="s">
        <v>107</v>
      </c>
      <c r="D1178" s="192">
        <v>20701</v>
      </c>
      <c r="E1178" s="198" t="s">
        <v>1032</v>
      </c>
      <c r="F1178" s="194" t="s">
        <v>108</v>
      </c>
      <c r="G1178" s="195">
        <v>254.52</v>
      </c>
      <c r="H1178" s="196">
        <v>254.52</v>
      </c>
      <c r="I1178" s="197">
        <v>3.73</v>
      </c>
      <c r="J1178" s="196">
        <v>3</v>
      </c>
      <c r="K1178" s="197">
        <v>1.61</v>
      </c>
      <c r="L1178" s="196">
        <v>1.29</v>
      </c>
      <c r="M1178" s="196">
        <f>TRUNC(((J1178*G1178)+(L1178*G1178)),2)</f>
        <v>1091.8900000000001</v>
      </c>
      <c r="N1178" s="196">
        <f>TRUNC(((J1178*H1178)+(L1178*H1178)),2)</f>
        <v>1091.8900000000001</v>
      </c>
      <c r="O1178" s="45"/>
      <c r="P1178" s="71">
        <v>3.73</v>
      </c>
      <c r="Q1178" s="71">
        <v>1.61</v>
      </c>
      <c r="R1178" s="71">
        <v>1359.13</v>
      </c>
      <c r="S1178" s="71">
        <v>1359.13</v>
      </c>
      <c r="T1178" s="162">
        <f t="shared" si="140"/>
        <v>-267.24</v>
      </c>
      <c r="U1178" s="71">
        <f t="shared" si="141"/>
        <v>763.56</v>
      </c>
      <c r="V1178" s="71">
        <f t="shared" si="142"/>
        <v>328.33</v>
      </c>
    </row>
    <row r="1179" spans="1:22" x14ac:dyDescent="0.25">
      <c r="A1179" s="60" t="s">
        <v>4138</v>
      </c>
      <c r="B1179" s="178" t="s">
        <v>1834</v>
      </c>
      <c r="C1179" s="181"/>
      <c r="D1179" s="181"/>
      <c r="E1179" s="180" t="s">
        <v>22</v>
      </c>
      <c r="F1179" s="181"/>
      <c r="G1179" s="182"/>
      <c r="H1179" s="182"/>
      <c r="I1179" s="177"/>
      <c r="J1179" s="182"/>
      <c r="K1179" s="177"/>
      <c r="L1179" s="182"/>
      <c r="M1179" s="183">
        <f>M1180</f>
        <v>630.83000000000004</v>
      </c>
      <c r="N1179" s="183">
        <f>N1180</f>
        <v>630.83000000000004</v>
      </c>
      <c r="O1179" s="37"/>
      <c r="P1179" s="67"/>
      <c r="Q1179" s="67"/>
      <c r="R1179" s="68">
        <v>782.39</v>
      </c>
      <c r="S1179" s="68">
        <v>782.39</v>
      </c>
      <c r="T1179" s="162">
        <f t="shared" si="140"/>
        <v>-151.55999999999995</v>
      </c>
      <c r="U1179" s="71">
        <f t="shared" si="141"/>
        <v>0</v>
      </c>
      <c r="V1179" s="71">
        <f t="shared" si="142"/>
        <v>0</v>
      </c>
    </row>
    <row r="1180" spans="1:22" x14ac:dyDescent="0.25">
      <c r="A1180" s="60" t="s">
        <v>4139</v>
      </c>
      <c r="B1180" s="190" t="s">
        <v>1835</v>
      </c>
      <c r="C1180" s="191" t="s">
        <v>107</v>
      </c>
      <c r="D1180" s="192">
        <v>30101</v>
      </c>
      <c r="E1180" s="198" t="s">
        <v>155</v>
      </c>
      <c r="F1180" s="194" t="s">
        <v>125</v>
      </c>
      <c r="G1180" s="195">
        <v>17.809999999999999</v>
      </c>
      <c r="H1180" s="196">
        <v>17.809999999999999</v>
      </c>
      <c r="I1180" s="197">
        <v>34.33</v>
      </c>
      <c r="J1180" s="196">
        <v>27.68</v>
      </c>
      <c r="K1180" s="197">
        <v>9.6</v>
      </c>
      <c r="L1180" s="196">
        <v>7.74</v>
      </c>
      <c r="M1180" s="196">
        <f>TRUNC(((J1180*G1180)+(L1180*G1180)),2)</f>
        <v>630.83000000000004</v>
      </c>
      <c r="N1180" s="196">
        <f>TRUNC(((J1180*H1180)+(L1180*H1180)),2)</f>
        <v>630.83000000000004</v>
      </c>
      <c r="O1180" s="37"/>
      <c r="P1180" s="71">
        <v>34.33</v>
      </c>
      <c r="Q1180" s="71">
        <v>9.6</v>
      </c>
      <c r="R1180" s="71">
        <v>782.39</v>
      </c>
      <c r="S1180" s="71">
        <v>782.39</v>
      </c>
      <c r="T1180" s="162">
        <f t="shared" si="140"/>
        <v>-151.55999999999995</v>
      </c>
      <c r="U1180" s="71">
        <f t="shared" si="141"/>
        <v>492.98</v>
      </c>
      <c r="V1180" s="71">
        <f t="shared" si="142"/>
        <v>137.84</v>
      </c>
    </row>
    <row r="1181" spans="1:22" x14ac:dyDescent="0.25">
      <c r="A1181" s="60" t="s">
        <v>4140</v>
      </c>
      <c r="B1181" s="178" t="s">
        <v>1836</v>
      </c>
      <c r="C1181" s="181"/>
      <c r="D1181" s="181"/>
      <c r="E1181" s="180" t="s">
        <v>24</v>
      </c>
      <c r="F1181" s="181"/>
      <c r="G1181" s="182"/>
      <c r="H1181" s="182"/>
      <c r="I1181" s="177"/>
      <c r="J1181" s="182"/>
      <c r="K1181" s="177"/>
      <c r="L1181" s="182"/>
      <c r="M1181" s="183">
        <f>M1182+M1188</f>
        <v>614.18999999999994</v>
      </c>
      <c r="N1181" s="183">
        <f>N1182+N1188</f>
        <v>614.18999999999994</v>
      </c>
      <c r="O1181" s="37"/>
      <c r="P1181" s="67"/>
      <c r="Q1181" s="67"/>
      <c r="R1181" s="68">
        <v>763.08</v>
      </c>
      <c r="S1181" s="68">
        <v>763.08</v>
      </c>
      <c r="T1181" s="162">
        <f t="shared" si="140"/>
        <v>-148.8900000000001</v>
      </c>
      <c r="U1181" s="71">
        <f t="shared" si="141"/>
        <v>0</v>
      </c>
      <c r="V1181" s="71">
        <f t="shared" si="142"/>
        <v>0</v>
      </c>
    </row>
    <row r="1182" spans="1:22" x14ac:dyDescent="0.25">
      <c r="A1182" s="60" t="s">
        <v>4141</v>
      </c>
      <c r="B1182" s="184" t="s">
        <v>1837</v>
      </c>
      <c r="C1182" s="187"/>
      <c r="D1182" s="187"/>
      <c r="E1182" s="186" t="s">
        <v>1536</v>
      </c>
      <c r="F1182" s="187"/>
      <c r="G1182" s="188"/>
      <c r="H1182" s="188"/>
      <c r="I1182" s="177"/>
      <c r="J1182" s="188"/>
      <c r="K1182" s="177"/>
      <c r="L1182" s="188"/>
      <c r="M1182" s="189">
        <f>SUM(M1183:M1187)</f>
        <v>568.29999999999995</v>
      </c>
      <c r="N1182" s="189">
        <f>SUM(N1183:N1187)</f>
        <v>568.29999999999995</v>
      </c>
      <c r="O1182" s="37"/>
      <c r="P1182" s="69"/>
      <c r="Q1182" s="69"/>
      <c r="R1182" s="70">
        <v>706.17</v>
      </c>
      <c r="S1182" s="70">
        <v>706.17</v>
      </c>
      <c r="T1182" s="162">
        <f t="shared" si="140"/>
        <v>-137.87</v>
      </c>
      <c r="U1182" s="71">
        <f t="shared" si="141"/>
        <v>0</v>
      </c>
      <c r="V1182" s="71">
        <f t="shared" si="142"/>
        <v>0</v>
      </c>
    </row>
    <row r="1183" spans="1:22" x14ac:dyDescent="0.25">
      <c r="A1183" s="60" t="s">
        <v>4142</v>
      </c>
      <c r="B1183" s="190" t="s">
        <v>1838</v>
      </c>
      <c r="C1183" s="191" t="s">
        <v>107</v>
      </c>
      <c r="D1183" s="192">
        <v>41004</v>
      </c>
      <c r="E1183" s="198" t="s">
        <v>173</v>
      </c>
      <c r="F1183" s="194" t="s">
        <v>125</v>
      </c>
      <c r="G1183" s="195">
        <v>31.81</v>
      </c>
      <c r="H1183" s="196">
        <v>31.81</v>
      </c>
      <c r="I1183" s="197">
        <v>1.78</v>
      </c>
      <c r="J1183" s="196">
        <v>1.43</v>
      </c>
      <c r="K1183" s="197">
        <v>0</v>
      </c>
      <c r="L1183" s="196">
        <v>0</v>
      </c>
      <c r="M1183" s="196">
        <f>TRUNC(((J1183*G1183)+(L1183*G1183)),2)</f>
        <v>45.48</v>
      </c>
      <c r="N1183" s="196">
        <f>TRUNC(((J1183*H1183)+(L1183*H1183)),2)</f>
        <v>45.48</v>
      </c>
      <c r="O1183" s="37"/>
      <c r="P1183" s="71">
        <v>1.78</v>
      </c>
      <c r="Q1183" s="71">
        <v>0</v>
      </c>
      <c r="R1183" s="71">
        <v>56.62</v>
      </c>
      <c r="S1183" s="71">
        <v>56.62</v>
      </c>
      <c r="T1183" s="162">
        <f t="shared" si="140"/>
        <v>-11.14</v>
      </c>
      <c r="U1183" s="71">
        <f t="shared" si="141"/>
        <v>45.48</v>
      </c>
      <c r="V1183" s="71">
        <f t="shared" si="142"/>
        <v>0</v>
      </c>
    </row>
    <row r="1184" spans="1:22" x14ac:dyDescent="0.25">
      <c r="A1184" s="60" t="s">
        <v>4143</v>
      </c>
      <c r="B1184" s="190" t="s">
        <v>1839</v>
      </c>
      <c r="C1184" s="191" t="s">
        <v>107</v>
      </c>
      <c r="D1184" s="192">
        <v>41005</v>
      </c>
      <c r="E1184" s="198" t="s">
        <v>175</v>
      </c>
      <c r="F1184" s="194" t="s">
        <v>125</v>
      </c>
      <c r="G1184" s="195">
        <v>31.81</v>
      </c>
      <c r="H1184" s="196">
        <v>31.81</v>
      </c>
      <c r="I1184" s="197">
        <v>1.31</v>
      </c>
      <c r="J1184" s="196">
        <v>1.05</v>
      </c>
      <c r="K1184" s="197">
        <v>0</v>
      </c>
      <c r="L1184" s="196">
        <v>0</v>
      </c>
      <c r="M1184" s="196">
        <f>TRUNC(((J1184*G1184)+(L1184*G1184)),2)</f>
        <v>33.4</v>
      </c>
      <c r="N1184" s="196">
        <f>TRUNC(((J1184*H1184)+(L1184*H1184)),2)</f>
        <v>33.4</v>
      </c>
      <c r="O1184" s="37"/>
      <c r="P1184" s="71">
        <v>1.31</v>
      </c>
      <c r="Q1184" s="71">
        <v>0</v>
      </c>
      <c r="R1184" s="71">
        <v>41.67</v>
      </c>
      <c r="S1184" s="71">
        <v>41.67</v>
      </c>
      <c r="T1184" s="162">
        <f t="shared" si="140"/>
        <v>-8.2700000000000031</v>
      </c>
      <c r="U1184" s="71">
        <f t="shared" si="141"/>
        <v>33.4</v>
      </c>
      <c r="V1184" s="71">
        <f t="shared" si="142"/>
        <v>0</v>
      </c>
    </row>
    <row r="1185" spans="1:22" x14ac:dyDescent="0.25">
      <c r="A1185" s="60" t="s">
        <v>4144</v>
      </c>
      <c r="B1185" s="190" t="s">
        <v>1840</v>
      </c>
      <c r="C1185" s="191" t="s">
        <v>107</v>
      </c>
      <c r="D1185" s="192">
        <v>41012</v>
      </c>
      <c r="E1185" s="198" t="s">
        <v>177</v>
      </c>
      <c r="F1185" s="194" t="s">
        <v>125</v>
      </c>
      <c r="G1185" s="195">
        <v>31.81</v>
      </c>
      <c r="H1185" s="196">
        <v>31.81</v>
      </c>
      <c r="I1185" s="197">
        <v>5</v>
      </c>
      <c r="J1185" s="196">
        <v>4.03</v>
      </c>
      <c r="K1185" s="197">
        <v>0</v>
      </c>
      <c r="L1185" s="196">
        <v>0</v>
      </c>
      <c r="M1185" s="196">
        <f>TRUNC(((J1185*G1185)+(L1185*G1185)),2)</f>
        <v>128.19</v>
      </c>
      <c r="N1185" s="196">
        <f>TRUNC(((J1185*H1185)+(L1185*H1185)),2)</f>
        <v>128.19</v>
      </c>
      <c r="O1185" s="37"/>
      <c r="P1185" s="71">
        <v>5</v>
      </c>
      <c r="Q1185" s="71">
        <v>0</v>
      </c>
      <c r="R1185" s="71">
        <v>159.05000000000001</v>
      </c>
      <c r="S1185" s="71">
        <v>159.05000000000001</v>
      </c>
      <c r="T1185" s="162">
        <f t="shared" si="140"/>
        <v>-30.860000000000014</v>
      </c>
      <c r="U1185" s="71">
        <f t="shared" si="141"/>
        <v>128.19</v>
      </c>
      <c r="V1185" s="71">
        <f t="shared" si="142"/>
        <v>0</v>
      </c>
    </row>
    <row r="1186" spans="1:22" x14ac:dyDescent="0.25">
      <c r="A1186" s="60" t="s">
        <v>4145</v>
      </c>
      <c r="B1186" s="190" t="s">
        <v>1841</v>
      </c>
      <c r="C1186" s="191" t="s">
        <v>107</v>
      </c>
      <c r="D1186" s="192">
        <v>41006</v>
      </c>
      <c r="E1186" s="198" t="s">
        <v>179</v>
      </c>
      <c r="F1186" s="194" t="s">
        <v>180</v>
      </c>
      <c r="G1186" s="195">
        <v>159.05000000000001</v>
      </c>
      <c r="H1186" s="196">
        <v>159.05000000000001</v>
      </c>
      <c r="I1186" s="197">
        <v>2.5099999999999998</v>
      </c>
      <c r="J1186" s="196">
        <v>2.02</v>
      </c>
      <c r="K1186" s="197">
        <v>0</v>
      </c>
      <c r="L1186" s="196">
        <v>0</v>
      </c>
      <c r="M1186" s="196">
        <f>TRUNC(((J1186*G1186)+(L1186*G1186)),2)</f>
        <v>321.27999999999997</v>
      </c>
      <c r="N1186" s="196">
        <f>TRUNC(((J1186*H1186)+(L1186*H1186)),2)</f>
        <v>321.27999999999997</v>
      </c>
      <c r="O1186" s="37"/>
      <c r="P1186" s="71">
        <v>2.5099999999999998</v>
      </c>
      <c r="Q1186" s="71">
        <v>0</v>
      </c>
      <c r="R1186" s="71">
        <v>399.21</v>
      </c>
      <c r="S1186" s="71">
        <v>399.21</v>
      </c>
      <c r="T1186" s="162">
        <f t="shared" si="140"/>
        <v>-77.930000000000007</v>
      </c>
      <c r="U1186" s="71">
        <f t="shared" si="141"/>
        <v>321.27999999999997</v>
      </c>
      <c r="V1186" s="71">
        <f t="shared" si="142"/>
        <v>0</v>
      </c>
    </row>
    <row r="1187" spans="1:22" x14ac:dyDescent="0.25">
      <c r="A1187" s="60" t="s">
        <v>4146</v>
      </c>
      <c r="B1187" s="190" t="s">
        <v>1842</v>
      </c>
      <c r="C1187" s="191" t="s">
        <v>107</v>
      </c>
      <c r="D1187" s="192">
        <v>41009</v>
      </c>
      <c r="E1187" s="198" t="s">
        <v>182</v>
      </c>
      <c r="F1187" s="194" t="s">
        <v>125</v>
      </c>
      <c r="G1187" s="195">
        <v>25.45</v>
      </c>
      <c r="H1187" s="196">
        <v>25.45</v>
      </c>
      <c r="I1187" s="197">
        <v>1.95</v>
      </c>
      <c r="J1187" s="196">
        <v>1.57</v>
      </c>
      <c r="K1187" s="197">
        <v>0</v>
      </c>
      <c r="L1187" s="196">
        <v>0</v>
      </c>
      <c r="M1187" s="196">
        <f>TRUNC(((J1187*G1187)+(L1187*G1187)),2)</f>
        <v>39.950000000000003</v>
      </c>
      <c r="N1187" s="196">
        <f>TRUNC(((J1187*H1187)+(L1187*H1187)),2)</f>
        <v>39.950000000000003</v>
      </c>
      <c r="O1187" s="37"/>
      <c r="P1187" s="71">
        <v>1.95</v>
      </c>
      <c r="Q1187" s="71">
        <v>0</v>
      </c>
      <c r="R1187" s="71">
        <v>49.62</v>
      </c>
      <c r="S1187" s="71">
        <v>49.62</v>
      </c>
      <c r="T1187" s="162">
        <f t="shared" si="140"/>
        <v>-9.6699999999999946</v>
      </c>
      <c r="U1187" s="71">
        <f t="shared" si="141"/>
        <v>39.950000000000003</v>
      </c>
      <c r="V1187" s="71">
        <f t="shared" si="142"/>
        <v>0</v>
      </c>
    </row>
    <row r="1188" spans="1:22" x14ac:dyDescent="0.25">
      <c r="A1188" s="60" t="s">
        <v>4147</v>
      </c>
      <c r="B1188" s="184" t="s">
        <v>1843</v>
      </c>
      <c r="C1188" s="187"/>
      <c r="D1188" s="187"/>
      <c r="E1188" s="186" t="s">
        <v>1541</v>
      </c>
      <c r="F1188" s="187"/>
      <c r="G1188" s="188"/>
      <c r="H1188" s="188"/>
      <c r="I1188" s="177"/>
      <c r="J1188" s="188"/>
      <c r="K1188" s="177"/>
      <c r="L1188" s="188"/>
      <c r="M1188" s="189">
        <f>SUM(M1189:M1190)</f>
        <v>45.89</v>
      </c>
      <c r="N1188" s="189">
        <f>SUM(N1189:N1190)</f>
        <v>45.89</v>
      </c>
      <c r="O1188" s="37"/>
      <c r="P1188" s="69"/>
      <c r="Q1188" s="69"/>
      <c r="R1188" s="70">
        <v>56.91</v>
      </c>
      <c r="S1188" s="70">
        <v>56.91</v>
      </c>
      <c r="T1188" s="162">
        <f t="shared" si="140"/>
        <v>-11.019999999999996</v>
      </c>
      <c r="U1188" s="71">
        <f t="shared" si="141"/>
        <v>0</v>
      </c>
      <c r="V1188" s="71">
        <f t="shared" si="142"/>
        <v>0</v>
      </c>
    </row>
    <row r="1189" spans="1:22" x14ac:dyDescent="0.25">
      <c r="A1189" s="60" t="s">
        <v>4148</v>
      </c>
      <c r="B1189" s="190" t="s">
        <v>1844</v>
      </c>
      <c r="C1189" s="191" t="s">
        <v>107</v>
      </c>
      <c r="D1189" s="192">
        <v>40101</v>
      </c>
      <c r="E1189" s="198" t="s">
        <v>163</v>
      </c>
      <c r="F1189" s="194" t="s">
        <v>125</v>
      </c>
      <c r="G1189" s="195">
        <v>1</v>
      </c>
      <c r="H1189" s="196">
        <v>1</v>
      </c>
      <c r="I1189" s="197">
        <v>0</v>
      </c>
      <c r="J1189" s="196">
        <v>0</v>
      </c>
      <c r="K1189" s="197">
        <v>34.229999999999997</v>
      </c>
      <c r="L1189" s="196">
        <v>27.6</v>
      </c>
      <c r="M1189" s="196">
        <f>TRUNC(((J1189*G1189)+(L1189*G1189)),2)</f>
        <v>27.6</v>
      </c>
      <c r="N1189" s="196">
        <f>TRUNC(((J1189*H1189)+(L1189*H1189)),2)</f>
        <v>27.6</v>
      </c>
      <c r="O1189" s="37"/>
      <c r="P1189" s="71">
        <v>0</v>
      </c>
      <c r="Q1189" s="71">
        <v>34.229999999999997</v>
      </c>
      <c r="R1189" s="71">
        <v>34.229999999999997</v>
      </c>
      <c r="S1189" s="71">
        <v>34.229999999999997</v>
      </c>
      <c r="T1189" s="162">
        <f t="shared" si="140"/>
        <v>-6.6299999999999955</v>
      </c>
      <c r="U1189" s="71">
        <f t="shared" si="141"/>
        <v>0</v>
      </c>
      <c r="V1189" s="71">
        <f t="shared" si="142"/>
        <v>27.6</v>
      </c>
    </row>
    <row r="1190" spans="1:22" x14ac:dyDescent="0.25">
      <c r="A1190" s="60" t="s">
        <v>4149</v>
      </c>
      <c r="B1190" s="190" t="s">
        <v>1845</v>
      </c>
      <c r="C1190" s="191" t="s">
        <v>107</v>
      </c>
      <c r="D1190" s="192">
        <v>40902</v>
      </c>
      <c r="E1190" s="198" t="s">
        <v>165</v>
      </c>
      <c r="F1190" s="194" t="s">
        <v>125</v>
      </c>
      <c r="G1190" s="195">
        <v>1</v>
      </c>
      <c r="H1190" s="196">
        <v>1</v>
      </c>
      <c r="I1190" s="197">
        <v>0</v>
      </c>
      <c r="J1190" s="196">
        <v>0</v>
      </c>
      <c r="K1190" s="197">
        <v>22.68</v>
      </c>
      <c r="L1190" s="196">
        <v>18.29</v>
      </c>
      <c r="M1190" s="196">
        <f>TRUNC(((J1190*G1190)+(L1190*G1190)),2)</f>
        <v>18.29</v>
      </c>
      <c r="N1190" s="196">
        <f>TRUNC(((J1190*H1190)+(L1190*H1190)),2)</f>
        <v>18.29</v>
      </c>
      <c r="O1190" s="37"/>
      <c r="P1190" s="71">
        <v>0</v>
      </c>
      <c r="Q1190" s="71">
        <v>22.68</v>
      </c>
      <c r="R1190" s="71">
        <v>22.68</v>
      </c>
      <c r="S1190" s="71">
        <v>22.68</v>
      </c>
      <c r="T1190" s="162">
        <f t="shared" si="140"/>
        <v>-4.3900000000000006</v>
      </c>
      <c r="U1190" s="71">
        <f t="shared" si="141"/>
        <v>0</v>
      </c>
      <c r="V1190" s="71">
        <f t="shared" si="142"/>
        <v>18.29</v>
      </c>
    </row>
    <row r="1191" spans="1:22" x14ac:dyDescent="0.25">
      <c r="A1191" s="60" t="s">
        <v>4150</v>
      </c>
      <c r="B1191" s="178" t="s">
        <v>1846</v>
      </c>
      <c r="C1191" s="181"/>
      <c r="D1191" s="181"/>
      <c r="E1191" s="180" t="s">
        <v>26</v>
      </c>
      <c r="F1191" s="181"/>
      <c r="G1191" s="182"/>
      <c r="H1191" s="182"/>
      <c r="I1191" s="177"/>
      <c r="J1191" s="182"/>
      <c r="K1191" s="177"/>
      <c r="L1191" s="182"/>
      <c r="M1191" s="183">
        <f>M1192+M1196+M1205</f>
        <v>32720.880000000005</v>
      </c>
      <c r="N1191" s="183">
        <f>N1192+N1196+N1205</f>
        <v>32720.880000000005</v>
      </c>
      <c r="O1191" s="37"/>
      <c r="P1191" s="67"/>
      <c r="Q1191" s="67"/>
      <c r="R1191" s="68">
        <v>40586.25</v>
      </c>
      <c r="S1191" s="68">
        <v>40586.25</v>
      </c>
      <c r="T1191" s="162">
        <f t="shared" si="140"/>
        <v>-7865.3699999999953</v>
      </c>
      <c r="U1191" s="71">
        <f t="shared" si="141"/>
        <v>0</v>
      </c>
      <c r="V1191" s="71">
        <f t="shared" si="142"/>
        <v>0</v>
      </c>
    </row>
    <row r="1192" spans="1:22" x14ac:dyDescent="0.25">
      <c r="A1192" s="60" t="s">
        <v>4151</v>
      </c>
      <c r="B1192" s="184" t="s">
        <v>1847</v>
      </c>
      <c r="C1192" s="187"/>
      <c r="D1192" s="187"/>
      <c r="E1192" s="186" t="s">
        <v>194</v>
      </c>
      <c r="F1192" s="187"/>
      <c r="G1192" s="188"/>
      <c r="H1192" s="188"/>
      <c r="I1192" s="177"/>
      <c r="J1192" s="188"/>
      <c r="K1192" s="177"/>
      <c r="L1192" s="188"/>
      <c r="M1192" s="189">
        <f>SUM(M1193:M1195)</f>
        <v>23602.390000000003</v>
      </c>
      <c r="N1192" s="189">
        <f>SUM(N1193:N1195)</f>
        <v>23602.390000000003</v>
      </c>
      <c r="O1192" s="37"/>
      <c r="P1192" s="69"/>
      <c r="Q1192" s="69"/>
      <c r="R1192" s="70">
        <v>29276.66</v>
      </c>
      <c r="S1192" s="70">
        <v>29276.66</v>
      </c>
      <c r="T1192" s="162">
        <f t="shared" si="140"/>
        <v>-5674.2699999999968</v>
      </c>
      <c r="U1192" s="71">
        <f t="shared" si="141"/>
        <v>0</v>
      </c>
      <c r="V1192" s="71">
        <f t="shared" si="142"/>
        <v>0</v>
      </c>
    </row>
    <row r="1193" spans="1:22" x14ac:dyDescent="0.25">
      <c r="A1193" s="60" t="s">
        <v>4152</v>
      </c>
      <c r="B1193" s="190" t="s">
        <v>1848</v>
      </c>
      <c r="C1193" s="191" t="s">
        <v>107</v>
      </c>
      <c r="D1193" s="192">
        <v>50302</v>
      </c>
      <c r="E1193" s="198" t="s">
        <v>198</v>
      </c>
      <c r="F1193" s="194" t="s">
        <v>143</v>
      </c>
      <c r="G1193" s="195">
        <v>231.5</v>
      </c>
      <c r="H1193" s="196">
        <v>231.5</v>
      </c>
      <c r="I1193" s="197">
        <v>31.84</v>
      </c>
      <c r="J1193" s="196">
        <v>25.67</v>
      </c>
      <c r="K1193" s="197">
        <v>37.479999999999997</v>
      </c>
      <c r="L1193" s="196">
        <v>30.22</v>
      </c>
      <c r="M1193" s="196">
        <f>TRUNC(((J1193*G1193)+(L1193*G1193)),2)</f>
        <v>12938.53</v>
      </c>
      <c r="N1193" s="196">
        <f>TRUNC(((J1193*H1193)+(L1193*H1193)),2)</f>
        <v>12938.53</v>
      </c>
      <c r="O1193" s="37"/>
      <c r="P1193" s="71">
        <v>31.84</v>
      </c>
      <c r="Q1193" s="71">
        <v>37.479999999999997</v>
      </c>
      <c r="R1193" s="71">
        <v>16047.58</v>
      </c>
      <c r="S1193" s="71">
        <v>16047.58</v>
      </c>
      <c r="T1193" s="162">
        <f t="shared" si="140"/>
        <v>-3109.0499999999993</v>
      </c>
      <c r="U1193" s="71">
        <f t="shared" si="141"/>
        <v>5942.6</v>
      </c>
      <c r="V1193" s="71">
        <f t="shared" si="142"/>
        <v>6995.93</v>
      </c>
    </row>
    <row r="1194" spans="1:22" x14ac:dyDescent="0.25">
      <c r="A1194" s="60" t="s">
        <v>4153</v>
      </c>
      <c r="B1194" s="190" t="s">
        <v>1849</v>
      </c>
      <c r="C1194" s="191" t="s">
        <v>107</v>
      </c>
      <c r="D1194" s="192">
        <v>52005</v>
      </c>
      <c r="E1194" s="198" t="s">
        <v>200</v>
      </c>
      <c r="F1194" s="194" t="s">
        <v>201</v>
      </c>
      <c r="G1194" s="195">
        <v>775.54</v>
      </c>
      <c r="H1194" s="196">
        <v>775.54</v>
      </c>
      <c r="I1194" s="197">
        <v>8.99</v>
      </c>
      <c r="J1194" s="196">
        <v>7.25</v>
      </c>
      <c r="K1194" s="197">
        <v>2.98</v>
      </c>
      <c r="L1194" s="196">
        <v>2.4</v>
      </c>
      <c r="M1194" s="196">
        <f>TRUNC(((J1194*G1194)+(L1194*G1194)),2)</f>
        <v>7483.96</v>
      </c>
      <c r="N1194" s="196">
        <f>TRUNC(((J1194*H1194)+(L1194*H1194)),2)</f>
        <v>7483.96</v>
      </c>
      <c r="O1194" s="37"/>
      <c r="P1194" s="71">
        <v>8.99</v>
      </c>
      <c r="Q1194" s="71">
        <v>2.98</v>
      </c>
      <c r="R1194" s="71">
        <v>9283.2099999999991</v>
      </c>
      <c r="S1194" s="71">
        <v>9283.2099999999991</v>
      </c>
      <c r="T1194" s="162">
        <f t="shared" si="140"/>
        <v>-1799.2499999999991</v>
      </c>
      <c r="U1194" s="71">
        <f t="shared" si="141"/>
        <v>5622.66</v>
      </c>
      <c r="V1194" s="71">
        <f t="shared" si="142"/>
        <v>1861.29</v>
      </c>
    </row>
    <row r="1195" spans="1:22" x14ac:dyDescent="0.25">
      <c r="A1195" s="60" t="s">
        <v>4154</v>
      </c>
      <c r="B1195" s="190" t="s">
        <v>1850</v>
      </c>
      <c r="C1195" s="191" t="s">
        <v>107</v>
      </c>
      <c r="D1195" s="192">
        <v>52014</v>
      </c>
      <c r="E1195" s="198" t="s">
        <v>203</v>
      </c>
      <c r="F1195" s="194" t="s">
        <v>201</v>
      </c>
      <c r="G1195" s="195">
        <v>257.89999999999998</v>
      </c>
      <c r="H1195" s="196">
        <v>257.89999999999998</v>
      </c>
      <c r="I1195" s="197">
        <v>12.69</v>
      </c>
      <c r="J1195" s="196">
        <v>10.23</v>
      </c>
      <c r="K1195" s="197">
        <v>2.61</v>
      </c>
      <c r="L1195" s="196">
        <v>2.1</v>
      </c>
      <c r="M1195" s="196">
        <f>TRUNC(((J1195*G1195)+(L1195*G1195)),2)</f>
        <v>3179.9</v>
      </c>
      <c r="N1195" s="196">
        <f>TRUNC(((J1195*H1195)+(L1195*H1195)),2)</f>
        <v>3179.9</v>
      </c>
      <c r="O1195" s="37"/>
      <c r="P1195" s="71">
        <v>12.69</v>
      </c>
      <c r="Q1195" s="71">
        <v>2.61</v>
      </c>
      <c r="R1195" s="71">
        <v>3945.87</v>
      </c>
      <c r="S1195" s="71">
        <v>3945.87</v>
      </c>
      <c r="T1195" s="162">
        <f t="shared" si="140"/>
        <v>-765.9699999999998</v>
      </c>
      <c r="U1195" s="71">
        <f t="shared" si="141"/>
        <v>2638.31</v>
      </c>
      <c r="V1195" s="71">
        <f t="shared" si="142"/>
        <v>541.59</v>
      </c>
    </row>
    <row r="1196" spans="1:22" x14ac:dyDescent="0.25">
      <c r="A1196" s="60" t="s">
        <v>4155</v>
      </c>
      <c r="B1196" s="184" t="s">
        <v>1851</v>
      </c>
      <c r="C1196" s="187"/>
      <c r="D1196" s="187"/>
      <c r="E1196" s="186" t="s">
        <v>210</v>
      </c>
      <c r="F1196" s="187"/>
      <c r="G1196" s="188"/>
      <c r="H1196" s="188"/>
      <c r="I1196" s="177"/>
      <c r="J1196" s="188"/>
      <c r="K1196" s="177"/>
      <c r="L1196" s="188"/>
      <c r="M1196" s="189">
        <f>SUM(M1197:M1204)</f>
        <v>9045.9500000000007</v>
      </c>
      <c r="N1196" s="189">
        <f>SUM(N1197:N1204)</f>
        <v>9045.9500000000007</v>
      </c>
      <c r="O1196" s="37"/>
      <c r="P1196" s="69"/>
      <c r="Q1196" s="69"/>
      <c r="R1196" s="70">
        <v>11219.59</v>
      </c>
      <c r="S1196" s="70">
        <v>11219.59</v>
      </c>
      <c r="T1196" s="162">
        <f t="shared" si="140"/>
        <v>-2173.6399999999994</v>
      </c>
      <c r="U1196" s="71">
        <f t="shared" si="141"/>
        <v>0</v>
      </c>
      <c r="V1196" s="71">
        <f t="shared" si="142"/>
        <v>0</v>
      </c>
    </row>
    <row r="1197" spans="1:22" x14ac:dyDescent="0.25">
      <c r="A1197" s="60" t="s">
        <v>4156</v>
      </c>
      <c r="B1197" s="190" t="s">
        <v>1852</v>
      </c>
      <c r="C1197" s="191" t="s">
        <v>107</v>
      </c>
      <c r="D1197" s="192">
        <v>50901</v>
      </c>
      <c r="E1197" s="198" t="s">
        <v>213</v>
      </c>
      <c r="F1197" s="194" t="s">
        <v>125</v>
      </c>
      <c r="G1197" s="195">
        <v>11.24</v>
      </c>
      <c r="H1197" s="196">
        <v>11.24</v>
      </c>
      <c r="I1197" s="197">
        <v>0</v>
      </c>
      <c r="J1197" s="196">
        <v>0</v>
      </c>
      <c r="K1197" s="197">
        <v>43.34</v>
      </c>
      <c r="L1197" s="196">
        <v>34.950000000000003</v>
      </c>
      <c r="M1197" s="196">
        <f t="shared" ref="M1197:M1204" si="143">TRUNC(((J1197*G1197)+(L1197*G1197)),2)</f>
        <v>392.83</v>
      </c>
      <c r="N1197" s="196">
        <f t="shared" ref="N1197:N1204" si="144">TRUNC(((J1197*H1197)+(L1197*H1197)),2)</f>
        <v>392.83</v>
      </c>
      <c r="O1197" s="37"/>
      <c r="P1197" s="71">
        <v>0</v>
      </c>
      <c r="Q1197" s="71">
        <v>43.34</v>
      </c>
      <c r="R1197" s="71">
        <v>487.14</v>
      </c>
      <c r="S1197" s="71">
        <v>487.14</v>
      </c>
      <c r="T1197" s="162">
        <f t="shared" si="140"/>
        <v>-94.31</v>
      </c>
      <c r="U1197" s="71">
        <f t="shared" si="141"/>
        <v>0</v>
      </c>
      <c r="V1197" s="71">
        <f t="shared" si="142"/>
        <v>392.83</v>
      </c>
    </row>
    <row r="1198" spans="1:22" x14ac:dyDescent="0.25">
      <c r="A1198" s="60" t="s">
        <v>4157</v>
      </c>
      <c r="B1198" s="190" t="s">
        <v>1853</v>
      </c>
      <c r="C1198" s="191" t="s">
        <v>107</v>
      </c>
      <c r="D1198" s="192">
        <v>50902</v>
      </c>
      <c r="E1198" s="198" t="s">
        <v>215</v>
      </c>
      <c r="F1198" s="194" t="s">
        <v>108</v>
      </c>
      <c r="G1198" s="195">
        <v>19.440000000000001</v>
      </c>
      <c r="H1198" s="196">
        <v>19.440000000000001</v>
      </c>
      <c r="I1198" s="197">
        <v>0</v>
      </c>
      <c r="J1198" s="196">
        <v>0</v>
      </c>
      <c r="K1198" s="197">
        <v>5.34</v>
      </c>
      <c r="L1198" s="196">
        <v>4.3</v>
      </c>
      <c r="M1198" s="196">
        <f t="shared" si="143"/>
        <v>83.59</v>
      </c>
      <c r="N1198" s="196">
        <f t="shared" si="144"/>
        <v>83.59</v>
      </c>
      <c r="O1198" s="37"/>
      <c r="P1198" s="71">
        <v>0</v>
      </c>
      <c r="Q1198" s="71">
        <v>5.34</v>
      </c>
      <c r="R1198" s="71">
        <v>103.8</v>
      </c>
      <c r="S1198" s="71">
        <v>103.8</v>
      </c>
      <c r="T1198" s="162">
        <f t="shared" si="140"/>
        <v>-20.209999999999994</v>
      </c>
      <c r="U1198" s="71">
        <f t="shared" si="141"/>
        <v>0</v>
      </c>
      <c r="V1198" s="71">
        <f t="shared" si="142"/>
        <v>83.59</v>
      </c>
    </row>
    <row r="1199" spans="1:22" x14ac:dyDescent="0.25">
      <c r="A1199" s="60" t="s">
        <v>4158</v>
      </c>
      <c r="B1199" s="190" t="s">
        <v>1854</v>
      </c>
      <c r="C1199" s="191" t="s">
        <v>107</v>
      </c>
      <c r="D1199" s="192">
        <v>60470</v>
      </c>
      <c r="E1199" s="198" t="s">
        <v>217</v>
      </c>
      <c r="F1199" s="194" t="s">
        <v>125</v>
      </c>
      <c r="G1199" s="195">
        <v>0.97</v>
      </c>
      <c r="H1199" s="196">
        <v>0.97</v>
      </c>
      <c r="I1199" s="197">
        <v>181.54</v>
      </c>
      <c r="J1199" s="196">
        <v>146.41</v>
      </c>
      <c r="K1199" s="197">
        <v>26.68</v>
      </c>
      <c r="L1199" s="196">
        <v>21.51</v>
      </c>
      <c r="M1199" s="196">
        <f t="shared" si="143"/>
        <v>162.88</v>
      </c>
      <c r="N1199" s="196">
        <f t="shared" si="144"/>
        <v>162.88</v>
      </c>
      <c r="O1199" s="37"/>
      <c r="P1199" s="71">
        <v>181.54</v>
      </c>
      <c r="Q1199" s="71">
        <v>26.68</v>
      </c>
      <c r="R1199" s="71">
        <v>202.38</v>
      </c>
      <c r="S1199" s="71">
        <v>202.38</v>
      </c>
      <c r="T1199" s="162">
        <f t="shared" si="140"/>
        <v>-39.5</v>
      </c>
      <c r="U1199" s="71">
        <f t="shared" si="141"/>
        <v>142.01</v>
      </c>
      <c r="V1199" s="71">
        <f t="shared" si="142"/>
        <v>20.86</v>
      </c>
    </row>
    <row r="1200" spans="1:22" x14ac:dyDescent="0.25">
      <c r="A1200" s="60" t="s">
        <v>4159</v>
      </c>
      <c r="B1200" s="190" t="s">
        <v>1855</v>
      </c>
      <c r="C1200" s="191" t="s">
        <v>107</v>
      </c>
      <c r="D1200" s="192">
        <v>51036</v>
      </c>
      <c r="E1200" s="198" t="s">
        <v>219</v>
      </c>
      <c r="F1200" s="194" t="s">
        <v>125</v>
      </c>
      <c r="G1200" s="195">
        <v>11.24</v>
      </c>
      <c r="H1200" s="196">
        <v>11.24</v>
      </c>
      <c r="I1200" s="197">
        <v>588.54</v>
      </c>
      <c r="J1200" s="196">
        <v>474.65</v>
      </c>
      <c r="K1200" s="197">
        <v>0</v>
      </c>
      <c r="L1200" s="196">
        <v>0</v>
      </c>
      <c r="M1200" s="196">
        <f t="shared" si="143"/>
        <v>5335.06</v>
      </c>
      <c r="N1200" s="196">
        <f t="shared" si="144"/>
        <v>5335.06</v>
      </c>
      <c r="O1200" s="37"/>
      <c r="P1200" s="71">
        <v>588.54</v>
      </c>
      <c r="Q1200" s="71">
        <v>0</v>
      </c>
      <c r="R1200" s="71">
        <v>6615.18</v>
      </c>
      <c r="S1200" s="71">
        <v>6615.18</v>
      </c>
      <c r="T1200" s="162">
        <f t="shared" si="140"/>
        <v>-1280.1199999999999</v>
      </c>
      <c r="U1200" s="71">
        <f t="shared" si="141"/>
        <v>5335.06</v>
      </c>
      <c r="V1200" s="71">
        <f t="shared" si="142"/>
        <v>0</v>
      </c>
    </row>
    <row r="1201" spans="1:22" x14ac:dyDescent="0.3">
      <c r="A1201" s="60" t="s">
        <v>4160</v>
      </c>
      <c r="B1201" s="190" t="s">
        <v>1856</v>
      </c>
      <c r="C1201" s="191" t="s">
        <v>107</v>
      </c>
      <c r="D1201" s="192">
        <v>51060</v>
      </c>
      <c r="E1201" s="198" t="s">
        <v>228</v>
      </c>
      <c r="F1201" s="194" t="s">
        <v>125</v>
      </c>
      <c r="G1201" s="195">
        <v>11.24</v>
      </c>
      <c r="H1201" s="196">
        <v>11.24</v>
      </c>
      <c r="I1201" s="197">
        <v>0.12</v>
      </c>
      <c r="J1201" s="196">
        <v>0.09</v>
      </c>
      <c r="K1201" s="197">
        <v>40.18</v>
      </c>
      <c r="L1201" s="196">
        <v>32.4</v>
      </c>
      <c r="M1201" s="196">
        <f t="shared" si="143"/>
        <v>365.18</v>
      </c>
      <c r="N1201" s="196">
        <f t="shared" si="144"/>
        <v>365.18</v>
      </c>
      <c r="O1201" s="45"/>
      <c r="P1201" s="71">
        <v>0.12</v>
      </c>
      <c r="Q1201" s="71">
        <v>40.18</v>
      </c>
      <c r="R1201" s="71">
        <v>452.97</v>
      </c>
      <c r="S1201" s="71">
        <v>452.97</v>
      </c>
      <c r="T1201" s="162">
        <f t="shared" si="140"/>
        <v>-87.79000000000002</v>
      </c>
      <c r="U1201" s="71">
        <f t="shared" si="141"/>
        <v>1.01</v>
      </c>
      <c r="V1201" s="71">
        <f t="shared" si="142"/>
        <v>364.17</v>
      </c>
    </row>
    <row r="1202" spans="1:22" x14ac:dyDescent="0.25">
      <c r="A1202" s="60" t="s">
        <v>4161</v>
      </c>
      <c r="B1202" s="190" t="s">
        <v>1857</v>
      </c>
      <c r="C1202" s="191" t="s">
        <v>107</v>
      </c>
      <c r="D1202" s="192">
        <v>52004</v>
      </c>
      <c r="E1202" s="198" t="s">
        <v>231</v>
      </c>
      <c r="F1202" s="194" t="s">
        <v>201</v>
      </c>
      <c r="G1202" s="195">
        <v>65.7</v>
      </c>
      <c r="H1202" s="196">
        <v>65.7</v>
      </c>
      <c r="I1202" s="197">
        <v>9.39</v>
      </c>
      <c r="J1202" s="196">
        <v>7.57</v>
      </c>
      <c r="K1202" s="197">
        <v>2.98</v>
      </c>
      <c r="L1202" s="196">
        <v>2.4</v>
      </c>
      <c r="M1202" s="196">
        <f t="shared" si="143"/>
        <v>655.02</v>
      </c>
      <c r="N1202" s="196">
        <f t="shared" si="144"/>
        <v>655.02</v>
      </c>
      <c r="O1202" s="37"/>
      <c r="P1202" s="71">
        <v>9.39</v>
      </c>
      <c r="Q1202" s="71">
        <v>2.98</v>
      </c>
      <c r="R1202" s="71">
        <v>812.7</v>
      </c>
      <c r="S1202" s="71">
        <v>812.7</v>
      </c>
      <c r="T1202" s="162">
        <f t="shared" si="140"/>
        <v>-157.68000000000006</v>
      </c>
      <c r="U1202" s="71">
        <f t="shared" si="141"/>
        <v>497.34</v>
      </c>
      <c r="V1202" s="71">
        <f t="shared" si="142"/>
        <v>157.68</v>
      </c>
    </row>
    <row r="1203" spans="1:22" x14ac:dyDescent="0.25">
      <c r="A1203" s="60" t="s">
        <v>4162</v>
      </c>
      <c r="B1203" s="190" t="s">
        <v>1858</v>
      </c>
      <c r="C1203" s="191" t="s">
        <v>107</v>
      </c>
      <c r="D1203" s="192">
        <v>52005</v>
      </c>
      <c r="E1203" s="198" t="s">
        <v>200</v>
      </c>
      <c r="F1203" s="194" t="s">
        <v>201</v>
      </c>
      <c r="G1203" s="195">
        <v>24.5</v>
      </c>
      <c r="H1203" s="196">
        <v>24.5</v>
      </c>
      <c r="I1203" s="197">
        <v>8.99</v>
      </c>
      <c r="J1203" s="196">
        <v>7.25</v>
      </c>
      <c r="K1203" s="197">
        <v>2.98</v>
      </c>
      <c r="L1203" s="196">
        <v>2.4</v>
      </c>
      <c r="M1203" s="196">
        <f t="shared" si="143"/>
        <v>236.42</v>
      </c>
      <c r="N1203" s="196">
        <f t="shared" si="144"/>
        <v>236.42</v>
      </c>
      <c r="O1203" s="37"/>
      <c r="P1203" s="71">
        <v>8.99</v>
      </c>
      <c r="Q1203" s="71">
        <v>2.98</v>
      </c>
      <c r="R1203" s="71">
        <v>293.26</v>
      </c>
      <c r="S1203" s="71">
        <v>293.26</v>
      </c>
      <c r="T1203" s="162">
        <f t="shared" si="140"/>
        <v>-56.84</v>
      </c>
      <c r="U1203" s="71">
        <f t="shared" si="141"/>
        <v>177.62</v>
      </c>
      <c r="V1203" s="71">
        <f t="shared" si="142"/>
        <v>58.8</v>
      </c>
    </row>
    <row r="1204" spans="1:22" x14ac:dyDescent="0.25">
      <c r="A1204" s="60" t="s">
        <v>4163</v>
      </c>
      <c r="B1204" s="190" t="s">
        <v>1859</v>
      </c>
      <c r="C1204" s="191" t="s">
        <v>107</v>
      </c>
      <c r="D1204" s="192">
        <v>52014</v>
      </c>
      <c r="E1204" s="198" t="s">
        <v>203</v>
      </c>
      <c r="F1204" s="194" t="s">
        <v>201</v>
      </c>
      <c r="G1204" s="195">
        <v>147.19999999999999</v>
      </c>
      <c r="H1204" s="196">
        <v>147.19999999999999</v>
      </c>
      <c r="I1204" s="197">
        <v>12.69</v>
      </c>
      <c r="J1204" s="196">
        <v>10.23</v>
      </c>
      <c r="K1204" s="197">
        <v>2.61</v>
      </c>
      <c r="L1204" s="196">
        <v>2.1</v>
      </c>
      <c r="M1204" s="196">
        <f t="shared" si="143"/>
        <v>1814.97</v>
      </c>
      <c r="N1204" s="196">
        <f t="shared" si="144"/>
        <v>1814.97</v>
      </c>
      <c r="O1204" s="37"/>
      <c r="P1204" s="71">
        <v>12.69</v>
      </c>
      <c r="Q1204" s="71">
        <v>2.61</v>
      </c>
      <c r="R1204" s="71">
        <v>2252.16</v>
      </c>
      <c r="S1204" s="71">
        <v>2252.16</v>
      </c>
      <c r="T1204" s="162">
        <f t="shared" si="140"/>
        <v>-437.18999999999983</v>
      </c>
      <c r="U1204" s="71">
        <f t="shared" si="141"/>
        <v>1505.85</v>
      </c>
      <c r="V1204" s="71">
        <f t="shared" si="142"/>
        <v>309.12</v>
      </c>
    </row>
    <row r="1205" spans="1:22" x14ac:dyDescent="0.25">
      <c r="A1205" s="60" t="s">
        <v>4164</v>
      </c>
      <c r="B1205" s="184" t="s">
        <v>1860</v>
      </c>
      <c r="C1205" s="187"/>
      <c r="D1205" s="187"/>
      <c r="E1205" s="186" t="s">
        <v>233</v>
      </c>
      <c r="F1205" s="187"/>
      <c r="G1205" s="188"/>
      <c r="H1205" s="188"/>
      <c r="I1205" s="177"/>
      <c r="J1205" s="188"/>
      <c r="K1205" s="177"/>
      <c r="L1205" s="188"/>
      <c r="M1205" s="189">
        <f>M1206</f>
        <v>72.540000000000006</v>
      </c>
      <c r="N1205" s="189">
        <f>N1206</f>
        <v>72.540000000000006</v>
      </c>
      <c r="O1205" s="37"/>
      <c r="P1205" s="69"/>
      <c r="Q1205" s="69"/>
      <c r="R1205" s="70">
        <v>90</v>
      </c>
      <c r="S1205" s="70">
        <v>90</v>
      </c>
      <c r="T1205" s="162">
        <f t="shared" si="140"/>
        <v>-17.459999999999994</v>
      </c>
      <c r="U1205" s="71">
        <f t="shared" si="141"/>
        <v>0</v>
      </c>
      <c r="V1205" s="71">
        <f t="shared" si="142"/>
        <v>0</v>
      </c>
    </row>
    <row r="1206" spans="1:22" x14ac:dyDescent="0.25">
      <c r="A1206" s="60" t="s">
        <v>4165</v>
      </c>
      <c r="B1206" s="190" t="s">
        <v>1861</v>
      </c>
      <c r="C1206" s="191" t="s">
        <v>107</v>
      </c>
      <c r="D1206" s="192">
        <v>50251</v>
      </c>
      <c r="E1206" s="198" t="s">
        <v>235</v>
      </c>
      <c r="F1206" s="194" t="s">
        <v>102</v>
      </c>
      <c r="G1206" s="195">
        <v>6</v>
      </c>
      <c r="H1206" s="196">
        <v>6</v>
      </c>
      <c r="I1206" s="197">
        <v>15</v>
      </c>
      <c r="J1206" s="196">
        <v>12.09</v>
      </c>
      <c r="K1206" s="197">
        <v>0</v>
      </c>
      <c r="L1206" s="196">
        <v>0</v>
      </c>
      <c r="M1206" s="196">
        <f>TRUNC(((J1206*G1206)+(L1206*G1206)),2)</f>
        <v>72.540000000000006</v>
      </c>
      <c r="N1206" s="196">
        <f>TRUNC(((J1206*H1206)+(L1206*H1206)),2)</f>
        <v>72.540000000000006</v>
      </c>
      <c r="O1206" s="37"/>
      <c r="P1206" s="71">
        <v>15</v>
      </c>
      <c r="Q1206" s="71">
        <v>0</v>
      </c>
      <c r="R1206" s="71">
        <v>90</v>
      </c>
      <c r="S1206" s="71">
        <v>90</v>
      </c>
      <c r="T1206" s="162">
        <f t="shared" si="140"/>
        <v>-17.459999999999994</v>
      </c>
      <c r="U1206" s="71">
        <f t="shared" si="141"/>
        <v>72.540000000000006</v>
      </c>
      <c r="V1206" s="71">
        <f t="shared" si="142"/>
        <v>0</v>
      </c>
    </row>
    <row r="1207" spans="1:22" x14ac:dyDescent="0.25">
      <c r="A1207" s="60" t="s">
        <v>4166</v>
      </c>
      <c r="B1207" s="178" t="s">
        <v>1862</v>
      </c>
      <c r="C1207" s="181"/>
      <c r="D1207" s="181"/>
      <c r="E1207" s="180" t="s">
        <v>28</v>
      </c>
      <c r="F1207" s="181"/>
      <c r="G1207" s="182"/>
      <c r="H1207" s="182"/>
      <c r="I1207" s="177"/>
      <c r="J1207" s="182"/>
      <c r="K1207" s="177"/>
      <c r="L1207" s="182"/>
      <c r="M1207" s="183">
        <f>M1208+M1218+M1225+M1234+M1236+M1238+M1240</f>
        <v>73027.080000000016</v>
      </c>
      <c r="N1207" s="183">
        <f>N1208+N1218+N1225+N1234+N1236+N1238+N1240</f>
        <v>73027.080000000016</v>
      </c>
      <c r="O1207" s="37"/>
      <c r="P1207" s="67"/>
      <c r="Q1207" s="67"/>
      <c r="R1207" s="68">
        <v>90569.17</v>
      </c>
      <c r="S1207" s="68">
        <v>90569.17</v>
      </c>
      <c r="T1207" s="162">
        <f t="shared" si="140"/>
        <v>-17542.089999999982</v>
      </c>
      <c r="U1207" s="71">
        <f t="shared" si="141"/>
        <v>0</v>
      </c>
      <c r="V1207" s="71">
        <f t="shared" si="142"/>
        <v>0</v>
      </c>
    </row>
    <row r="1208" spans="1:22" x14ac:dyDescent="0.25">
      <c r="A1208" s="60" t="s">
        <v>4167</v>
      </c>
      <c r="B1208" s="184" t="s">
        <v>1863</v>
      </c>
      <c r="C1208" s="187"/>
      <c r="D1208" s="187"/>
      <c r="E1208" s="186" t="s">
        <v>238</v>
      </c>
      <c r="F1208" s="187"/>
      <c r="G1208" s="188"/>
      <c r="H1208" s="188"/>
      <c r="I1208" s="177"/>
      <c r="J1208" s="188"/>
      <c r="K1208" s="177"/>
      <c r="L1208" s="188"/>
      <c r="M1208" s="189">
        <f>SUM(M1209:M1217)</f>
        <v>9813.2999999999993</v>
      </c>
      <c r="N1208" s="189">
        <f>SUM(N1209:N1217)</f>
        <v>9813.2999999999993</v>
      </c>
      <c r="O1208" s="37"/>
      <c r="P1208" s="69"/>
      <c r="Q1208" s="69"/>
      <c r="R1208" s="70">
        <v>12172.42</v>
      </c>
      <c r="S1208" s="70">
        <v>12172.42</v>
      </c>
      <c r="T1208" s="162">
        <f t="shared" si="140"/>
        <v>-2359.1200000000008</v>
      </c>
      <c r="U1208" s="71">
        <f t="shared" si="141"/>
        <v>0</v>
      </c>
      <c r="V1208" s="71">
        <f t="shared" si="142"/>
        <v>0</v>
      </c>
    </row>
    <row r="1209" spans="1:22" x14ac:dyDescent="0.25">
      <c r="A1209" s="60" t="s">
        <v>4168</v>
      </c>
      <c r="B1209" s="190" t="s">
        <v>1864</v>
      </c>
      <c r="C1209" s="191" t="s">
        <v>107</v>
      </c>
      <c r="D1209" s="192">
        <v>40101</v>
      </c>
      <c r="E1209" s="198" t="s">
        <v>163</v>
      </c>
      <c r="F1209" s="194" t="s">
        <v>125</v>
      </c>
      <c r="G1209" s="195">
        <v>14.13</v>
      </c>
      <c r="H1209" s="196">
        <v>14.13</v>
      </c>
      <c r="I1209" s="197">
        <v>0</v>
      </c>
      <c r="J1209" s="196">
        <v>0</v>
      </c>
      <c r="K1209" s="197">
        <v>34.229999999999997</v>
      </c>
      <c r="L1209" s="196">
        <v>27.6</v>
      </c>
      <c r="M1209" s="196">
        <f t="shared" ref="M1209:M1217" si="145">TRUNC(((J1209*G1209)+(L1209*G1209)),2)</f>
        <v>389.98</v>
      </c>
      <c r="N1209" s="196">
        <f t="shared" ref="N1209:N1217" si="146">TRUNC(((J1209*H1209)+(L1209*H1209)),2)</f>
        <v>389.98</v>
      </c>
      <c r="O1209" s="37"/>
      <c r="P1209" s="71">
        <v>0</v>
      </c>
      <c r="Q1209" s="71">
        <v>34.229999999999997</v>
      </c>
      <c r="R1209" s="71">
        <v>483.66</v>
      </c>
      <c r="S1209" s="71">
        <v>483.66</v>
      </c>
      <c r="T1209" s="162">
        <f t="shared" si="140"/>
        <v>-93.68</v>
      </c>
      <c r="U1209" s="71">
        <f t="shared" si="141"/>
        <v>0</v>
      </c>
      <c r="V1209" s="71">
        <f t="shared" si="142"/>
        <v>389.98</v>
      </c>
    </row>
    <row r="1210" spans="1:22" x14ac:dyDescent="0.25">
      <c r="A1210" s="60" t="s">
        <v>4169</v>
      </c>
      <c r="B1210" s="190" t="s">
        <v>1865</v>
      </c>
      <c r="C1210" s="191" t="s">
        <v>107</v>
      </c>
      <c r="D1210" s="192">
        <v>50902</v>
      </c>
      <c r="E1210" s="198" t="s">
        <v>215</v>
      </c>
      <c r="F1210" s="194" t="s">
        <v>108</v>
      </c>
      <c r="G1210" s="195">
        <v>19.399999999999999</v>
      </c>
      <c r="H1210" s="196">
        <v>19.399999999999999</v>
      </c>
      <c r="I1210" s="197">
        <v>0</v>
      </c>
      <c r="J1210" s="196">
        <v>0</v>
      </c>
      <c r="K1210" s="197">
        <v>5.34</v>
      </c>
      <c r="L1210" s="196">
        <v>4.3</v>
      </c>
      <c r="M1210" s="196">
        <f t="shared" si="145"/>
        <v>83.42</v>
      </c>
      <c r="N1210" s="196">
        <f t="shared" si="146"/>
        <v>83.42</v>
      </c>
      <c r="O1210" s="37"/>
      <c r="P1210" s="71">
        <v>0</v>
      </c>
      <c r="Q1210" s="71">
        <v>5.34</v>
      </c>
      <c r="R1210" s="71">
        <v>103.59</v>
      </c>
      <c r="S1210" s="71">
        <v>103.59</v>
      </c>
      <c r="T1210" s="162">
        <f t="shared" si="140"/>
        <v>-20.170000000000002</v>
      </c>
      <c r="U1210" s="71">
        <f t="shared" si="141"/>
        <v>0</v>
      </c>
      <c r="V1210" s="71">
        <f t="shared" si="142"/>
        <v>83.42</v>
      </c>
    </row>
    <row r="1211" spans="1:22" x14ac:dyDescent="0.25">
      <c r="A1211" s="60" t="s">
        <v>4170</v>
      </c>
      <c r="B1211" s="190" t="s">
        <v>1866</v>
      </c>
      <c r="C1211" s="191" t="s">
        <v>107</v>
      </c>
      <c r="D1211" s="192">
        <v>60470</v>
      </c>
      <c r="E1211" s="198" t="s">
        <v>217</v>
      </c>
      <c r="F1211" s="194" t="s">
        <v>125</v>
      </c>
      <c r="G1211" s="195">
        <v>0.97</v>
      </c>
      <c r="H1211" s="196">
        <v>0.97</v>
      </c>
      <c r="I1211" s="197">
        <v>181.54</v>
      </c>
      <c r="J1211" s="196">
        <v>146.41</v>
      </c>
      <c r="K1211" s="197">
        <v>26.68</v>
      </c>
      <c r="L1211" s="196">
        <v>21.51</v>
      </c>
      <c r="M1211" s="196">
        <f t="shared" si="145"/>
        <v>162.88</v>
      </c>
      <c r="N1211" s="196">
        <f t="shared" si="146"/>
        <v>162.88</v>
      </c>
      <c r="O1211" s="37"/>
      <c r="P1211" s="71">
        <v>181.54</v>
      </c>
      <c r="Q1211" s="71">
        <v>26.68</v>
      </c>
      <c r="R1211" s="71">
        <v>201.97</v>
      </c>
      <c r="S1211" s="71">
        <v>201.97</v>
      </c>
      <c r="T1211" s="162">
        <f t="shared" si="140"/>
        <v>-39.090000000000003</v>
      </c>
      <c r="U1211" s="71">
        <f t="shared" si="141"/>
        <v>142.01</v>
      </c>
      <c r="V1211" s="71">
        <f t="shared" si="142"/>
        <v>20.86</v>
      </c>
    </row>
    <row r="1212" spans="1:22" x14ac:dyDescent="0.25">
      <c r="A1212" s="60" t="s">
        <v>4171</v>
      </c>
      <c r="B1212" s="190" t="s">
        <v>1867</v>
      </c>
      <c r="C1212" s="191" t="s">
        <v>107</v>
      </c>
      <c r="D1212" s="192">
        <v>60191</v>
      </c>
      <c r="E1212" s="198" t="s">
        <v>244</v>
      </c>
      <c r="F1212" s="194" t="s">
        <v>108</v>
      </c>
      <c r="G1212" s="195">
        <v>83.14</v>
      </c>
      <c r="H1212" s="196">
        <v>83.14</v>
      </c>
      <c r="I1212" s="197">
        <v>24.8</v>
      </c>
      <c r="J1212" s="196">
        <v>20</v>
      </c>
      <c r="K1212" s="197">
        <v>11.37</v>
      </c>
      <c r="L1212" s="196">
        <v>9.16</v>
      </c>
      <c r="M1212" s="196">
        <f t="shared" si="145"/>
        <v>2424.36</v>
      </c>
      <c r="N1212" s="196">
        <f t="shared" si="146"/>
        <v>2424.36</v>
      </c>
      <c r="O1212" s="37"/>
      <c r="P1212" s="71">
        <v>24.8</v>
      </c>
      <c r="Q1212" s="71">
        <v>11.37</v>
      </c>
      <c r="R1212" s="71">
        <v>3007.17</v>
      </c>
      <c r="S1212" s="71">
        <v>3007.17</v>
      </c>
      <c r="T1212" s="162">
        <f t="shared" si="140"/>
        <v>-582.80999999999995</v>
      </c>
      <c r="U1212" s="71">
        <f t="shared" si="141"/>
        <v>1662.8</v>
      </c>
      <c r="V1212" s="71">
        <f t="shared" si="142"/>
        <v>761.56</v>
      </c>
    </row>
    <row r="1213" spans="1:22" x14ac:dyDescent="0.25">
      <c r="A1213" s="60" t="s">
        <v>4172</v>
      </c>
      <c r="B1213" s="190" t="s">
        <v>1868</v>
      </c>
      <c r="C1213" s="191" t="s">
        <v>107</v>
      </c>
      <c r="D1213" s="192">
        <v>60524</v>
      </c>
      <c r="E1213" s="198" t="s">
        <v>219</v>
      </c>
      <c r="F1213" s="194" t="s">
        <v>125</v>
      </c>
      <c r="G1213" s="195">
        <v>5.82</v>
      </c>
      <c r="H1213" s="196">
        <v>5.82</v>
      </c>
      <c r="I1213" s="197">
        <v>588.54</v>
      </c>
      <c r="J1213" s="196">
        <v>474.65</v>
      </c>
      <c r="K1213" s="197">
        <v>0</v>
      </c>
      <c r="L1213" s="196">
        <v>0</v>
      </c>
      <c r="M1213" s="196">
        <f t="shared" si="145"/>
        <v>2762.46</v>
      </c>
      <c r="N1213" s="196">
        <f t="shared" si="146"/>
        <v>2762.46</v>
      </c>
      <c r="O1213" s="37"/>
      <c r="P1213" s="71">
        <v>588.54</v>
      </c>
      <c r="Q1213" s="71">
        <v>0</v>
      </c>
      <c r="R1213" s="71">
        <v>3425.3</v>
      </c>
      <c r="S1213" s="71">
        <v>3425.3</v>
      </c>
      <c r="T1213" s="162">
        <f t="shared" si="140"/>
        <v>-662.84000000000015</v>
      </c>
      <c r="U1213" s="71">
        <f t="shared" si="141"/>
        <v>2762.46</v>
      </c>
      <c r="V1213" s="71">
        <f t="shared" si="142"/>
        <v>0</v>
      </c>
    </row>
    <row r="1214" spans="1:22" ht="24" x14ac:dyDescent="0.3">
      <c r="A1214" s="60" t="s">
        <v>4173</v>
      </c>
      <c r="B1214" s="190" t="s">
        <v>1869</v>
      </c>
      <c r="C1214" s="191" t="s">
        <v>107</v>
      </c>
      <c r="D1214" s="192">
        <v>60800</v>
      </c>
      <c r="E1214" s="198" t="s">
        <v>247</v>
      </c>
      <c r="F1214" s="194" t="s">
        <v>125</v>
      </c>
      <c r="G1214" s="195">
        <v>5.82</v>
      </c>
      <c r="H1214" s="196">
        <v>5.82</v>
      </c>
      <c r="I1214" s="197">
        <v>0.12</v>
      </c>
      <c r="J1214" s="196">
        <v>0.09</v>
      </c>
      <c r="K1214" s="197">
        <v>51.75</v>
      </c>
      <c r="L1214" s="196">
        <v>41.73</v>
      </c>
      <c r="M1214" s="196">
        <f t="shared" si="145"/>
        <v>243.39</v>
      </c>
      <c r="N1214" s="196">
        <f t="shared" si="146"/>
        <v>243.39</v>
      </c>
      <c r="O1214" s="45"/>
      <c r="P1214" s="71">
        <v>0.12</v>
      </c>
      <c r="Q1214" s="71">
        <v>51.75</v>
      </c>
      <c r="R1214" s="71">
        <v>301.88</v>
      </c>
      <c r="S1214" s="71">
        <v>301.88</v>
      </c>
      <c r="T1214" s="162">
        <f t="shared" si="140"/>
        <v>-58.490000000000009</v>
      </c>
      <c r="U1214" s="71">
        <f t="shared" si="141"/>
        <v>0.52</v>
      </c>
      <c r="V1214" s="71">
        <f t="shared" si="142"/>
        <v>242.86</v>
      </c>
    </row>
    <row r="1215" spans="1:22" x14ac:dyDescent="0.25">
      <c r="A1215" s="60" t="s">
        <v>4174</v>
      </c>
      <c r="B1215" s="190" t="s">
        <v>1870</v>
      </c>
      <c r="C1215" s="191" t="s">
        <v>107</v>
      </c>
      <c r="D1215" s="192">
        <v>40902</v>
      </c>
      <c r="E1215" s="198" t="s">
        <v>165</v>
      </c>
      <c r="F1215" s="194" t="s">
        <v>125</v>
      </c>
      <c r="G1215" s="195">
        <v>8.31</v>
      </c>
      <c r="H1215" s="196">
        <v>8.31</v>
      </c>
      <c r="I1215" s="197">
        <v>0</v>
      </c>
      <c r="J1215" s="196">
        <v>0</v>
      </c>
      <c r="K1215" s="197">
        <v>22.68</v>
      </c>
      <c r="L1215" s="196">
        <v>18.29</v>
      </c>
      <c r="M1215" s="196">
        <f t="shared" si="145"/>
        <v>151.97999999999999</v>
      </c>
      <c r="N1215" s="196">
        <f t="shared" si="146"/>
        <v>151.97999999999999</v>
      </c>
      <c r="O1215" s="37"/>
      <c r="P1215" s="71">
        <v>0</v>
      </c>
      <c r="Q1215" s="71">
        <v>22.68</v>
      </c>
      <c r="R1215" s="71">
        <v>188.47</v>
      </c>
      <c r="S1215" s="71">
        <v>188.47</v>
      </c>
      <c r="T1215" s="162">
        <f t="shared" si="140"/>
        <v>-36.490000000000009</v>
      </c>
      <c r="U1215" s="71">
        <f t="shared" si="141"/>
        <v>0</v>
      </c>
      <c r="V1215" s="71">
        <f t="shared" si="142"/>
        <v>151.97999999999999</v>
      </c>
    </row>
    <row r="1216" spans="1:22" x14ac:dyDescent="0.25">
      <c r="A1216" s="60" t="s">
        <v>4175</v>
      </c>
      <c r="B1216" s="190" t="s">
        <v>1871</v>
      </c>
      <c r="C1216" s="191" t="s">
        <v>107</v>
      </c>
      <c r="D1216" s="192">
        <v>60304</v>
      </c>
      <c r="E1216" s="198" t="s">
        <v>284</v>
      </c>
      <c r="F1216" s="194" t="s">
        <v>201</v>
      </c>
      <c r="G1216" s="195">
        <v>241.1</v>
      </c>
      <c r="H1216" s="196">
        <v>241.1</v>
      </c>
      <c r="I1216" s="197">
        <v>9.39</v>
      </c>
      <c r="J1216" s="196">
        <v>7.57</v>
      </c>
      <c r="K1216" s="197">
        <v>2.98</v>
      </c>
      <c r="L1216" s="196">
        <v>2.4</v>
      </c>
      <c r="M1216" s="196">
        <f t="shared" si="145"/>
        <v>2403.7600000000002</v>
      </c>
      <c r="N1216" s="196">
        <f t="shared" si="146"/>
        <v>2403.7600000000002</v>
      </c>
      <c r="O1216" s="37"/>
      <c r="P1216" s="71">
        <v>9.39</v>
      </c>
      <c r="Q1216" s="71">
        <v>2.98</v>
      </c>
      <c r="R1216" s="71">
        <v>2982.4</v>
      </c>
      <c r="S1216" s="71">
        <v>2982.4</v>
      </c>
      <c r="T1216" s="162">
        <f t="shared" si="140"/>
        <v>-578.63999999999987</v>
      </c>
      <c r="U1216" s="71">
        <f t="shared" si="141"/>
        <v>1825.12</v>
      </c>
      <c r="V1216" s="71">
        <f t="shared" si="142"/>
        <v>578.64</v>
      </c>
    </row>
    <row r="1217" spans="1:22" x14ac:dyDescent="0.25">
      <c r="A1217" s="60" t="s">
        <v>4176</v>
      </c>
      <c r="B1217" s="190" t="s">
        <v>1872</v>
      </c>
      <c r="C1217" s="191" t="s">
        <v>107</v>
      </c>
      <c r="D1217" s="192">
        <v>60314</v>
      </c>
      <c r="E1217" s="198" t="s">
        <v>251</v>
      </c>
      <c r="F1217" s="194" t="s">
        <v>201</v>
      </c>
      <c r="G1217" s="195">
        <v>96.6</v>
      </c>
      <c r="H1217" s="196">
        <v>96.6</v>
      </c>
      <c r="I1217" s="197">
        <v>12.69</v>
      </c>
      <c r="J1217" s="196">
        <v>10.23</v>
      </c>
      <c r="K1217" s="197">
        <v>2.61</v>
      </c>
      <c r="L1217" s="196">
        <v>2.1</v>
      </c>
      <c r="M1217" s="196">
        <f t="shared" si="145"/>
        <v>1191.07</v>
      </c>
      <c r="N1217" s="196">
        <f t="shared" si="146"/>
        <v>1191.07</v>
      </c>
      <c r="O1217" s="37"/>
      <c r="P1217" s="71">
        <v>12.69</v>
      </c>
      <c r="Q1217" s="71">
        <v>2.61</v>
      </c>
      <c r="R1217" s="71">
        <v>1477.98</v>
      </c>
      <c r="S1217" s="71">
        <v>1477.98</v>
      </c>
      <c r="T1217" s="162">
        <f t="shared" si="140"/>
        <v>-286.91000000000008</v>
      </c>
      <c r="U1217" s="71">
        <f t="shared" si="141"/>
        <v>988.21</v>
      </c>
      <c r="V1217" s="71">
        <f t="shared" si="142"/>
        <v>202.86</v>
      </c>
    </row>
    <row r="1218" spans="1:22" x14ac:dyDescent="0.25">
      <c r="A1218" s="60" t="s">
        <v>4177</v>
      </c>
      <c r="B1218" s="184" t="s">
        <v>1873</v>
      </c>
      <c r="C1218" s="187"/>
      <c r="D1218" s="187"/>
      <c r="E1218" s="186" t="s">
        <v>263</v>
      </c>
      <c r="F1218" s="187"/>
      <c r="G1218" s="188"/>
      <c r="H1218" s="188"/>
      <c r="I1218" s="177"/>
      <c r="J1218" s="188"/>
      <c r="K1218" s="177"/>
      <c r="L1218" s="188"/>
      <c r="M1218" s="189">
        <f>SUM(M1219:M1224)</f>
        <v>14165.29</v>
      </c>
      <c r="N1218" s="189">
        <f>SUM(N1219:N1224)</f>
        <v>14165.29</v>
      </c>
      <c r="O1218" s="37"/>
      <c r="P1218" s="69"/>
      <c r="Q1218" s="69"/>
      <c r="R1218" s="70">
        <v>17569.88</v>
      </c>
      <c r="S1218" s="70">
        <v>17569.88</v>
      </c>
      <c r="T1218" s="162">
        <f t="shared" si="140"/>
        <v>-3404.59</v>
      </c>
      <c r="U1218" s="71">
        <f t="shared" si="141"/>
        <v>0</v>
      </c>
      <c r="V1218" s="71">
        <f t="shared" si="142"/>
        <v>0</v>
      </c>
    </row>
    <row r="1219" spans="1:22" x14ac:dyDescent="0.25">
      <c r="A1219" s="60" t="s">
        <v>4178</v>
      </c>
      <c r="B1219" s="190" t="s">
        <v>1874</v>
      </c>
      <c r="C1219" s="191" t="s">
        <v>107</v>
      </c>
      <c r="D1219" s="192">
        <v>60205</v>
      </c>
      <c r="E1219" s="198" t="s">
        <v>266</v>
      </c>
      <c r="F1219" s="194" t="s">
        <v>108</v>
      </c>
      <c r="G1219" s="195">
        <v>110.67</v>
      </c>
      <c r="H1219" s="196">
        <v>110.67</v>
      </c>
      <c r="I1219" s="197">
        <v>34.159999999999997</v>
      </c>
      <c r="J1219" s="196">
        <v>27.55</v>
      </c>
      <c r="K1219" s="197">
        <v>23.52</v>
      </c>
      <c r="L1219" s="196">
        <v>18.96</v>
      </c>
      <c r="M1219" s="196">
        <f t="shared" ref="M1219:M1224" si="147">TRUNC(((J1219*G1219)+(L1219*G1219)),2)</f>
        <v>5147.26</v>
      </c>
      <c r="N1219" s="196">
        <f t="shared" ref="N1219:N1224" si="148">TRUNC(((J1219*H1219)+(L1219*H1219)),2)</f>
        <v>5147.26</v>
      </c>
      <c r="O1219" s="37"/>
      <c r="P1219" s="71">
        <v>34.159999999999997</v>
      </c>
      <c r="Q1219" s="71">
        <v>23.52</v>
      </c>
      <c r="R1219" s="71">
        <v>6383.44</v>
      </c>
      <c r="S1219" s="71">
        <v>6383.44</v>
      </c>
      <c r="T1219" s="162">
        <f t="shared" si="140"/>
        <v>-1236.1799999999994</v>
      </c>
      <c r="U1219" s="71">
        <f t="shared" si="141"/>
        <v>3048.95</v>
      </c>
      <c r="V1219" s="71">
        <f t="shared" si="142"/>
        <v>2098.3000000000002</v>
      </c>
    </row>
    <row r="1220" spans="1:22" x14ac:dyDescent="0.25">
      <c r="A1220" s="60" t="s">
        <v>4179</v>
      </c>
      <c r="B1220" s="190" t="s">
        <v>1875</v>
      </c>
      <c r="C1220" s="191" t="s">
        <v>107</v>
      </c>
      <c r="D1220" s="192">
        <v>60524</v>
      </c>
      <c r="E1220" s="198" t="s">
        <v>219</v>
      </c>
      <c r="F1220" s="194" t="s">
        <v>125</v>
      </c>
      <c r="G1220" s="195">
        <v>5.58</v>
      </c>
      <c r="H1220" s="196">
        <v>5.58</v>
      </c>
      <c r="I1220" s="197">
        <v>588.54</v>
      </c>
      <c r="J1220" s="196">
        <v>474.65</v>
      </c>
      <c r="K1220" s="197">
        <v>0</v>
      </c>
      <c r="L1220" s="196">
        <v>0</v>
      </c>
      <c r="M1220" s="196">
        <f t="shared" si="147"/>
        <v>2648.54</v>
      </c>
      <c r="N1220" s="196">
        <f t="shared" si="148"/>
        <v>2648.54</v>
      </c>
      <c r="O1220" s="37"/>
      <c r="P1220" s="71">
        <v>588.54</v>
      </c>
      <c r="Q1220" s="71">
        <v>0</v>
      </c>
      <c r="R1220" s="71">
        <v>3284.05</v>
      </c>
      <c r="S1220" s="71">
        <v>3284.05</v>
      </c>
      <c r="T1220" s="162">
        <f t="shared" si="140"/>
        <v>-635.51000000000022</v>
      </c>
      <c r="U1220" s="71">
        <f t="shared" si="141"/>
        <v>2648.54</v>
      </c>
      <c r="V1220" s="71">
        <f t="shared" si="142"/>
        <v>0</v>
      </c>
    </row>
    <row r="1221" spans="1:22" ht="24" x14ac:dyDescent="0.3">
      <c r="A1221" s="60" t="s">
        <v>4180</v>
      </c>
      <c r="B1221" s="190" t="s">
        <v>1876</v>
      </c>
      <c r="C1221" s="191" t="s">
        <v>107</v>
      </c>
      <c r="D1221" s="192">
        <v>60800</v>
      </c>
      <c r="E1221" s="198" t="s">
        <v>247</v>
      </c>
      <c r="F1221" s="194" t="s">
        <v>125</v>
      </c>
      <c r="G1221" s="195">
        <v>5.58</v>
      </c>
      <c r="H1221" s="196">
        <v>5.58</v>
      </c>
      <c r="I1221" s="197">
        <v>0.12</v>
      </c>
      <c r="J1221" s="196">
        <v>0.09</v>
      </c>
      <c r="K1221" s="197">
        <v>51.75</v>
      </c>
      <c r="L1221" s="196">
        <v>41.73</v>
      </c>
      <c r="M1221" s="196">
        <f t="shared" si="147"/>
        <v>233.35</v>
      </c>
      <c r="N1221" s="196">
        <f t="shared" si="148"/>
        <v>233.35</v>
      </c>
      <c r="O1221" s="45"/>
      <c r="P1221" s="71">
        <v>0.12</v>
      </c>
      <c r="Q1221" s="71">
        <v>51.75</v>
      </c>
      <c r="R1221" s="71">
        <v>289.43</v>
      </c>
      <c r="S1221" s="71">
        <v>289.43</v>
      </c>
      <c r="T1221" s="162">
        <f t="shared" si="140"/>
        <v>-56.080000000000013</v>
      </c>
      <c r="U1221" s="71">
        <f t="shared" si="141"/>
        <v>0.5</v>
      </c>
      <c r="V1221" s="71">
        <f t="shared" si="142"/>
        <v>232.85</v>
      </c>
    </row>
    <row r="1222" spans="1:22" x14ac:dyDescent="0.25">
      <c r="A1222" s="60" t="s">
        <v>4181</v>
      </c>
      <c r="B1222" s="190" t="s">
        <v>1877</v>
      </c>
      <c r="C1222" s="191" t="s">
        <v>107</v>
      </c>
      <c r="D1222" s="192">
        <v>60305</v>
      </c>
      <c r="E1222" s="198" t="s">
        <v>200</v>
      </c>
      <c r="F1222" s="194" t="s">
        <v>201</v>
      </c>
      <c r="G1222" s="195">
        <v>394.8</v>
      </c>
      <c r="H1222" s="196">
        <v>394.8</v>
      </c>
      <c r="I1222" s="197">
        <v>8.99</v>
      </c>
      <c r="J1222" s="196">
        <v>7.25</v>
      </c>
      <c r="K1222" s="197">
        <v>2.98</v>
      </c>
      <c r="L1222" s="196">
        <v>2.4</v>
      </c>
      <c r="M1222" s="196">
        <f t="shared" si="147"/>
        <v>3809.82</v>
      </c>
      <c r="N1222" s="196">
        <f t="shared" si="148"/>
        <v>3809.82</v>
      </c>
      <c r="O1222" s="37"/>
      <c r="P1222" s="71">
        <v>8.99</v>
      </c>
      <c r="Q1222" s="71">
        <v>2.98</v>
      </c>
      <c r="R1222" s="71">
        <v>4725.75</v>
      </c>
      <c r="S1222" s="71">
        <v>4725.75</v>
      </c>
      <c r="T1222" s="162">
        <f t="shared" si="140"/>
        <v>-915.92999999999984</v>
      </c>
      <c r="U1222" s="71">
        <f t="shared" si="141"/>
        <v>2862.3</v>
      </c>
      <c r="V1222" s="71">
        <f t="shared" si="142"/>
        <v>947.52</v>
      </c>
    </row>
    <row r="1223" spans="1:22" x14ac:dyDescent="0.25">
      <c r="A1223" s="60" t="s">
        <v>4182</v>
      </c>
      <c r="B1223" s="190" t="s">
        <v>1878</v>
      </c>
      <c r="C1223" s="191" t="s">
        <v>107</v>
      </c>
      <c r="D1223" s="192">
        <v>60306</v>
      </c>
      <c r="E1223" s="198" t="s">
        <v>1339</v>
      </c>
      <c r="F1223" s="194" t="s">
        <v>201</v>
      </c>
      <c r="G1223" s="195">
        <v>53.4</v>
      </c>
      <c r="H1223" s="196">
        <v>53.4</v>
      </c>
      <c r="I1223" s="197">
        <v>8.84</v>
      </c>
      <c r="J1223" s="196">
        <v>7.12</v>
      </c>
      <c r="K1223" s="197">
        <v>3.74</v>
      </c>
      <c r="L1223" s="196">
        <v>3.01</v>
      </c>
      <c r="M1223" s="196">
        <f t="shared" si="147"/>
        <v>540.94000000000005</v>
      </c>
      <c r="N1223" s="196">
        <f t="shared" si="148"/>
        <v>540.94000000000005</v>
      </c>
      <c r="O1223" s="37"/>
      <c r="P1223" s="71">
        <v>8.84</v>
      </c>
      <c r="Q1223" s="71">
        <v>3.74</v>
      </c>
      <c r="R1223" s="71">
        <v>671.77</v>
      </c>
      <c r="S1223" s="71">
        <v>671.77</v>
      </c>
      <c r="T1223" s="162">
        <f t="shared" si="140"/>
        <v>-130.82999999999993</v>
      </c>
      <c r="U1223" s="71">
        <f t="shared" si="141"/>
        <v>380.2</v>
      </c>
      <c r="V1223" s="71">
        <f t="shared" si="142"/>
        <v>160.72999999999999</v>
      </c>
    </row>
    <row r="1224" spans="1:22" x14ac:dyDescent="0.25">
      <c r="A1224" s="60" t="s">
        <v>4183</v>
      </c>
      <c r="B1224" s="190" t="s">
        <v>1879</v>
      </c>
      <c r="C1224" s="191" t="s">
        <v>107</v>
      </c>
      <c r="D1224" s="192">
        <v>60314</v>
      </c>
      <c r="E1224" s="198" t="s">
        <v>251</v>
      </c>
      <c r="F1224" s="194" t="s">
        <v>201</v>
      </c>
      <c r="G1224" s="195">
        <v>144.80000000000001</v>
      </c>
      <c r="H1224" s="196">
        <v>144.80000000000001</v>
      </c>
      <c r="I1224" s="197">
        <v>12.69</v>
      </c>
      <c r="J1224" s="196">
        <v>10.23</v>
      </c>
      <c r="K1224" s="197">
        <v>2.61</v>
      </c>
      <c r="L1224" s="196">
        <v>2.1</v>
      </c>
      <c r="M1224" s="196">
        <f t="shared" si="147"/>
        <v>1785.38</v>
      </c>
      <c r="N1224" s="196">
        <f t="shared" si="148"/>
        <v>1785.38</v>
      </c>
      <c r="O1224" s="37"/>
      <c r="P1224" s="71">
        <v>12.69</v>
      </c>
      <c r="Q1224" s="71">
        <v>2.61</v>
      </c>
      <c r="R1224" s="71">
        <v>2215.44</v>
      </c>
      <c r="S1224" s="71">
        <v>2215.44</v>
      </c>
      <c r="T1224" s="162">
        <f t="shared" si="140"/>
        <v>-430.05999999999995</v>
      </c>
      <c r="U1224" s="71">
        <f t="shared" si="141"/>
        <v>1481.3</v>
      </c>
      <c r="V1224" s="71">
        <f t="shared" si="142"/>
        <v>304.08</v>
      </c>
    </row>
    <row r="1225" spans="1:22" x14ac:dyDescent="0.25">
      <c r="A1225" s="60" t="s">
        <v>4184</v>
      </c>
      <c r="B1225" s="184" t="s">
        <v>1880</v>
      </c>
      <c r="C1225" s="187"/>
      <c r="D1225" s="187"/>
      <c r="E1225" s="186" t="s">
        <v>278</v>
      </c>
      <c r="F1225" s="187"/>
      <c r="G1225" s="188"/>
      <c r="H1225" s="188"/>
      <c r="I1225" s="177"/>
      <c r="J1225" s="188"/>
      <c r="K1225" s="177"/>
      <c r="L1225" s="188"/>
      <c r="M1225" s="189">
        <f>SUM(M1226:M1233)</f>
        <v>17425.650000000001</v>
      </c>
      <c r="N1225" s="189">
        <f>SUM(N1226:N1233)</f>
        <v>17425.650000000001</v>
      </c>
      <c r="O1225" s="37"/>
      <c r="P1225" s="94"/>
      <c r="Q1225" s="94"/>
      <c r="R1225" s="95">
        <v>21612.93</v>
      </c>
      <c r="S1225" s="95">
        <v>21612.93</v>
      </c>
      <c r="T1225" s="162">
        <f t="shared" si="140"/>
        <v>-4187.2799999999988</v>
      </c>
      <c r="U1225" s="71">
        <f t="shared" si="141"/>
        <v>0</v>
      </c>
      <c r="V1225" s="71">
        <f t="shared" si="142"/>
        <v>0</v>
      </c>
    </row>
    <row r="1226" spans="1:22" x14ac:dyDescent="0.25">
      <c r="A1226" s="60" t="s">
        <v>4185</v>
      </c>
      <c r="B1226" s="190" t="s">
        <v>1881</v>
      </c>
      <c r="C1226" s="191" t="s">
        <v>107</v>
      </c>
      <c r="D1226" s="192">
        <v>60205</v>
      </c>
      <c r="E1226" s="198" t="s">
        <v>266</v>
      </c>
      <c r="F1226" s="194" t="s">
        <v>108</v>
      </c>
      <c r="G1226" s="195">
        <v>143.38</v>
      </c>
      <c r="H1226" s="196">
        <v>143.38</v>
      </c>
      <c r="I1226" s="197">
        <v>34.159999999999997</v>
      </c>
      <c r="J1226" s="196">
        <v>27.55</v>
      </c>
      <c r="K1226" s="197">
        <v>23.52</v>
      </c>
      <c r="L1226" s="196">
        <v>18.96</v>
      </c>
      <c r="M1226" s="196">
        <f t="shared" ref="M1226:M1233" si="149">TRUNC(((J1226*G1226)+(L1226*G1226)),2)</f>
        <v>6668.6</v>
      </c>
      <c r="N1226" s="196">
        <f t="shared" ref="N1226:N1233" si="150">TRUNC(((J1226*H1226)+(L1226*H1226)),2)</f>
        <v>6668.6</v>
      </c>
      <c r="O1226" s="37"/>
      <c r="P1226" s="75">
        <v>34.159999999999997</v>
      </c>
      <c r="Q1226" s="76">
        <v>23.52</v>
      </c>
      <c r="R1226" s="74">
        <v>8270.15</v>
      </c>
      <c r="S1226" s="75">
        <v>8270.15</v>
      </c>
      <c r="T1226" s="162">
        <f t="shared" si="140"/>
        <v>-1601.5499999999993</v>
      </c>
      <c r="U1226" s="71">
        <f t="shared" si="141"/>
        <v>3950.11</v>
      </c>
      <c r="V1226" s="71">
        <f t="shared" si="142"/>
        <v>2718.48</v>
      </c>
    </row>
    <row r="1227" spans="1:22" x14ac:dyDescent="0.25">
      <c r="A1227" s="60" t="s">
        <v>4186</v>
      </c>
      <c r="B1227" s="190" t="s">
        <v>1882</v>
      </c>
      <c r="C1227" s="191" t="s">
        <v>107</v>
      </c>
      <c r="D1227" s="192">
        <v>60524</v>
      </c>
      <c r="E1227" s="198" t="s">
        <v>219</v>
      </c>
      <c r="F1227" s="194" t="s">
        <v>125</v>
      </c>
      <c r="G1227" s="195">
        <v>9.3800000000000008</v>
      </c>
      <c r="H1227" s="196">
        <v>9.3800000000000008</v>
      </c>
      <c r="I1227" s="197">
        <v>588.54</v>
      </c>
      <c r="J1227" s="196">
        <v>474.65</v>
      </c>
      <c r="K1227" s="197">
        <v>0</v>
      </c>
      <c r="L1227" s="196">
        <v>0</v>
      </c>
      <c r="M1227" s="196">
        <f t="shared" si="149"/>
        <v>4452.21</v>
      </c>
      <c r="N1227" s="196">
        <f t="shared" si="150"/>
        <v>4452.21</v>
      </c>
      <c r="O1227" s="37"/>
      <c r="P1227" s="81">
        <v>588.54</v>
      </c>
      <c r="Q1227" s="81">
        <v>0</v>
      </c>
      <c r="R1227" s="81">
        <v>5520.5</v>
      </c>
      <c r="S1227" s="81">
        <v>5520.5</v>
      </c>
      <c r="T1227" s="162">
        <f t="shared" si="140"/>
        <v>-1068.29</v>
      </c>
      <c r="U1227" s="71">
        <f t="shared" si="141"/>
        <v>4452.21</v>
      </c>
      <c r="V1227" s="71">
        <f t="shared" si="142"/>
        <v>0</v>
      </c>
    </row>
    <row r="1228" spans="1:22" ht="24" x14ac:dyDescent="0.3">
      <c r="A1228" s="60" t="s">
        <v>4187</v>
      </c>
      <c r="B1228" s="190" t="s">
        <v>1883</v>
      </c>
      <c r="C1228" s="191" t="s">
        <v>107</v>
      </c>
      <c r="D1228" s="192">
        <v>60800</v>
      </c>
      <c r="E1228" s="198" t="s">
        <v>247</v>
      </c>
      <c r="F1228" s="194" t="s">
        <v>125</v>
      </c>
      <c r="G1228" s="195">
        <v>9.3800000000000008</v>
      </c>
      <c r="H1228" s="196">
        <v>9.3800000000000008</v>
      </c>
      <c r="I1228" s="197">
        <v>0.12</v>
      </c>
      <c r="J1228" s="196">
        <v>0.09</v>
      </c>
      <c r="K1228" s="197">
        <v>51.75</v>
      </c>
      <c r="L1228" s="196">
        <v>41.73</v>
      </c>
      <c r="M1228" s="196">
        <f t="shared" si="149"/>
        <v>392.27</v>
      </c>
      <c r="N1228" s="196">
        <f t="shared" si="150"/>
        <v>392.27</v>
      </c>
      <c r="O1228" s="45"/>
      <c r="P1228" s="75">
        <v>0.12</v>
      </c>
      <c r="Q1228" s="76">
        <v>51.75</v>
      </c>
      <c r="R1228" s="74">
        <v>486.54</v>
      </c>
      <c r="S1228" s="75">
        <v>486.54</v>
      </c>
      <c r="T1228" s="162">
        <f t="shared" si="140"/>
        <v>-94.270000000000039</v>
      </c>
      <c r="U1228" s="71">
        <f t="shared" si="141"/>
        <v>0.84</v>
      </c>
      <c r="V1228" s="71">
        <f t="shared" si="142"/>
        <v>391.42</v>
      </c>
    </row>
    <row r="1229" spans="1:22" x14ac:dyDescent="0.25">
      <c r="A1229" s="60" t="s">
        <v>4188</v>
      </c>
      <c r="B1229" s="190" t="s">
        <v>1884</v>
      </c>
      <c r="C1229" s="191" t="s">
        <v>107</v>
      </c>
      <c r="D1229" s="192">
        <v>60303</v>
      </c>
      <c r="E1229" s="198" t="s">
        <v>1336</v>
      </c>
      <c r="F1229" s="194" t="s">
        <v>201</v>
      </c>
      <c r="G1229" s="195">
        <v>48.8</v>
      </c>
      <c r="H1229" s="196">
        <v>48.8</v>
      </c>
      <c r="I1229" s="197">
        <v>9.7100000000000009</v>
      </c>
      <c r="J1229" s="196">
        <v>7.83</v>
      </c>
      <c r="K1229" s="197">
        <v>2.98</v>
      </c>
      <c r="L1229" s="196">
        <v>2.4</v>
      </c>
      <c r="M1229" s="196">
        <f t="shared" si="149"/>
        <v>499.22</v>
      </c>
      <c r="N1229" s="196">
        <f t="shared" si="150"/>
        <v>499.22</v>
      </c>
      <c r="O1229" s="37"/>
      <c r="P1229" s="81">
        <v>9.7100000000000009</v>
      </c>
      <c r="Q1229" s="81">
        <v>2.98</v>
      </c>
      <c r="R1229" s="81">
        <v>619.27</v>
      </c>
      <c r="S1229" s="81">
        <v>619.27</v>
      </c>
      <c r="T1229" s="162">
        <f t="shared" ref="T1229:T1292" si="151">N1229-S1229</f>
        <v>-120.04999999999995</v>
      </c>
      <c r="U1229" s="71">
        <f t="shared" si="141"/>
        <v>382.1</v>
      </c>
      <c r="V1229" s="71">
        <f t="shared" si="142"/>
        <v>117.12</v>
      </c>
    </row>
    <row r="1230" spans="1:22" x14ac:dyDescent="0.25">
      <c r="A1230" s="60" t="s">
        <v>4189</v>
      </c>
      <c r="B1230" s="190" t="s">
        <v>1885</v>
      </c>
      <c r="C1230" s="191" t="s">
        <v>107</v>
      </c>
      <c r="D1230" s="192">
        <v>60304</v>
      </c>
      <c r="E1230" s="198" t="s">
        <v>284</v>
      </c>
      <c r="F1230" s="194" t="s">
        <v>201</v>
      </c>
      <c r="G1230" s="195">
        <v>227.7</v>
      </c>
      <c r="H1230" s="196">
        <v>227.7</v>
      </c>
      <c r="I1230" s="197">
        <v>9.39</v>
      </c>
      <c r="J1230" s="196">
        <v>7.57</v>
      </c>
      <c r="K1230" s="197">
        <v>2.98</v>
      </c>
      <c r="L1230" s="196">
        <v>2.4</v>
      </c>
      <c r="M1230" s="196">
        <f t="shared" si="149"/>
        <v>2270.16</v>
      </c>
      <c r="N1230" s="196">
        <f t="shared" si="150"/>
        <v>2270.16</v>
      </c>
      <c r="O1230" s="37"/>
      <c r="P1230" s="71">
        <v>9.39</v>
      </c>
      <c r="Q1230" s="71">
        <v>2.98</v>
      </c>
      <c r="R1230" s="71">
        <v>2816.64</v>
      </c>
      <c r="S1230" s="71">
        <v>2816.64</v>
      </c>
      <c r="T1230" s="162">
        <f t="shared" si="151"/>
        <v>-546.48</v>
      </c>
      <c r="U1230" s="71">
        <f t="shared" si="141"/>
        <v>1723.68</v>
      </c>
      <c r="V1230" s="71">
        <f t="shared" si="142"/>
        <v>546.48</v>
      </c>
    </row>
    <row r="1231" spans="1:22" x14ac:dyDescent="0.25">
      <c r="A1231" s="60" t="s">
        <v>4190</v>
      </c>
      <c r="B1231" s="190" t="s">
        <v>1886</v>
      </c>
      <c r="C1231" s="191" t="s">
        <v>107</v>
      </c>
      <c r="D1231" s="192">
        <v>60305</v>
      </c>
      <c r="E1231" s="198" t="s">
        <v>200</v>
      </c>
      <c r="F1231" s="194" t="s">
        <v>201</v>
      </c>
      <c r="G1231" s="195">
        <v>141.9</v>
      </c>
      <c r="H1231" s="196">
        <v>141.9</v>
      </c>
      <c r="I1231" s="197">
        <v>8.99</v>
      </c>
      <c r="J1231" s="196">
        <v>7.25</v>
      </c>
      <c r="K1231" s="197">
        <v>2.98</v>
      </c>
      <c r="L1231" s="196">
        <v>2.4</v>
      </c>
      <c r="M1231" s="196">
        <f t="shared" si="149"/>
        <v>1369.33</v>
      </c>
      <c r="N1231" s="196">
        <f t="shared" si="150"/>
        <v>1369.33</v>
      </c>
      <c r="O1231" s="37"/>
      <c r="P1231" s="71">
        <v>8.99</v>
      </c>
      <c r="Q1231" s="71">
        <v>2.98</v>
      </c>
      <c r="R1231" s="71">
        <v>1698.54</v>
      </c>
      <c r="S1231" s="71">
        <v>1698.54</v>
      </c>
      <c r="T1231" s="162">
        <f t="shared" si="151"/>
        <v>-329.21000000000004</v>
      </c>
      <c r="U1231" s="71">
        <f t="shared" si="141"/>
        <v>1028.77</v>
      </c>
      <c r="V1231" s="71">
        <f t="shared" si="142"/>
        <v>340.56</v>
      </c>
    </row>
    <row r="1232" spans="1:22" x14ac:dyDescent="0.25">
      <c r="A1232" s="60" t="s">
        <v>4191</v>
      </c>
      <c r="B1232" s="190" t="s">
        <v>1887</v>
      </c>
      <c r="C1232" s="191" t="s">
        <v>107</v>
      </c>
      <c r="D1232" s="192">
        <v>60306</v>
      </c>
      <c r="E1232" s="198" t="s">
        <v>1339</v>
      </c>
      <c r="F1232" s="194" t="s">
        <v>201</v>
      </c>
      <c r="G1232" s="195">
        <v>14.2</v>
      </c>
      <c r="H1232" s="196">
        <v>14.2</v>
      </c>
      <c r="I1232" s="197">
        <v>8.84</v>
      </c>
      <c r="J1232" s="196">
        <v>7.12</v>
      </c>
      <c r="K1232" s="197">
        <v>3.74</v>
      </c>
      <c r="L1232" s="196">
        <v>3.01</v>
      </c>
      <c r="M1232" s="196">
        <f t="shared" si="149"/>
        <v>143.84</v>
      </c>
      <c r="N1232" s="196">
        <f t="shared" si="150"/>
        <v>143.84</v>
      </c>
      <c r="O1232" s="37"/>
      <c r="P1232" s="71">
        <v>8.84</v>
      </c>
      <c r="Q1232" s="71">
        <v>3.74</v>
      </c>
      <c r="R1232" s="71">
        <v>178.63</v>
      </c>
      <c r="S1232" s="71">
        <v>178.63</v>
      </c>
      <c r="T1232" s="162">
        <f t="shared" si="151"/>
        <v>-34.789999999999992</v>
      </c>
      <c r="U1232" s="71">
        <f t="shared" ref="U1232:U1295" si="152">TRUNC(J1232*H1232,2)</f>
        <v>101.1</v>
      </c>
      <c r="V1232" s="71">
        <f t="shared" ref="V1232:V1295" si="153">TRUNC(L1232*H1232,2)</f>
        <v>42.74</v>
      </c>
    </row>
    <row r="1233" spans="1:22" x14ac:dyDescent="0.25">
      <c r="A1233" s="60" t="s">
        <v>4192</v>
      </c>
      <c r="B1233" s="190" t="s">
        <v>1888</v>
      </c>
      <c r="C1233" s="191" t="s">
        <v>107</v>
      </c>
      <c r="D1233" s="192">
        <v>60314</v>
      </c>
      <c r="E1233" s="198" t="s">
        <v>251</v>
      </c>
      <c r="F1233" s="194" t="s">
        <v>201</v>
      </c>
      <c r="G1233" s="195">
        <v>132.19999999999999</v>
      </c>
      <c r="H1233" s="196">
        <v>132.19999999999999</v>
      </c>
      <c r="I1233" s="197">
        <v>12.69</v>
      </c>
      <c r="J1233" s="196">
        <v>10.23</v>
      </c>
      <c r="K1233" s="197">
        <v>2.61</v>
      </c>
      <c r="L1233" s="196">
        <v>2.1</v>
      </c>
      <c r="M1233" s="196">
        <f t="shared" si="149"/>
        <v>1630.02</v>
      </c>
      <c r="N1233" s="196">
        <f t="shared" si="150"/>
        <v>1630.02</v>
      </c>
      <c r="O1233" s="37"/>
      <c r="P1233" s="71">
        <v>12.69</v>
      </c>
      <c r="Q1233" s="71">
        <v>2.61</v>
      </c>
      <c r="R1233" s="71">
        <v>2022.66</v>
      </c>
      <c r="S1233" s="71">
        <v>2022.66</v>
      </c>
      <c r="T1233" s="162">
        <f t="shared" si="151"/>
        <v>-392.6400000000001</v>
      </c>
      <c r="U1233" s="71">
        <f t="shared" si="152"/>
        <v>1352.4</v>
      </c>
      <c r="V1233" s="71">
        <f t="shared" si="153"/>
        <v>277.62</v>
      </c>
    </row>
    <row r="1234" spans="1:22" x14ac:dyDescent="0.25">
      <c r="A1234" s="60" t="s">
        <v>4193</v>
      </c>
      <c r="B1234" s="184" t="s">
        <v>1889</v>
      </c>
      <c r="C1234" s="187"/>
      <c r="D1234" s="187"/>
      <c r="E1234" s="186" t="s">
        <v>1588</v>
      </c>
      <c r="F1234" s="187"/>
      <c r="G1234" s="188"/>
      <c r="H1234" s="188"/>
      <c r="I1234" s="177"/>
      <c r="J1234" s="188"/>
      <c r="K1234" s="177"/>
      <c r="L1234" s="188"/>
      <c r="M1234" s="189">
        <f>M1235</f>
        <v>28934.16</v>
      </c>
      <c r="N1234" s="189">
        <f>N1235</f>
        <v>28934.16</v>
      </c>
      <c r="O1234" s="37"/>
      <c r="P1234" s="69"/>
      <c r="Q1234" s="69"/>
      <c r="R1234" s="70">
        <v>35879.699999999997</v>
      </c>
      <c r="S1234" s="70">
        <v>35879.699999999997</v>
      </c>
      <c r="T1234" s="162">
        <f t="shared" si="151"/>
        <v>-6945.5399999999972</v>
      </c>
      <c r="U1234" s="71">
        <f t="shared" si="152"/>
        <v>0</v>
      </c>
      <c r="V1234" s="71">
        <f t="shared" si="153"/>
        <v>0</v>
      </c>
    </row>
    <row r="1235" spans="1:22" ht="36" x14ac:dyDescent="0.3">
      <c r="A1235" s="60" t="s">
        <v>4194</v>
      </c>
      <c r="B1235" s="190" t="s">
        <v>1890</v>
      </c>
      <c r="C1235" s="191" t="s">
        <v>127</v>
      </c>
      <c r="D1235" s="199" t="s">
        <v>1590</v>
      </c>
      <c r="E1235" s="198" t="s">
        <v>1591</v>
      </c>
      <c r="F1235" s="194" t="s">
        <v>108</v>
      </c>
      <c r="G1235" s="195">
        <v>208.7</v>
      </c>
      <c r="H1235" s="196">
        <v>208.7</v>
      </c>
      <c r="I1235" s="197">
        <v>131.34</v>
      </c>
      <c r="J1235" s="196">
        <v>105.92</v>
      </c>
      <c r="K1235" s="197">
        <v>40.58</v>
      </c>
      <c r="L1235" s="196">
        <v>32.72</v>
      </c>
      <c r="M1235" s="196">
        <f>TRUNC(((J1235*G1235)+(L1235*G1235)),2)</f>
        <v>28934.16</v>
      </c>
      <c r="N1235" s="196">
        <f>TRUNC(((J1235*H1235)+(L1235*H1235)),2)</f>
        <v>28934.16</v>
      </c>
      <c r="O1235" s="46"/>
      <c r="P1235" s="71">
        <v>131.34</v>
      </c>
      <c r="Q1235" s="71">
        <v>40.58</v>
      </c>
      <c r="R1235" s="71">
        <v>35879.699999999997</v>
      </c>
      <c r="S1235" s="71">
        <v>35879.699999999997</v>
      </c>
      <c r="T1235" s="162">
        <f t="shared" si="151"/>
        <v>-6945.5399999999972</v>
      </c>
      <c r="U1235" s="71">
        <f t="shared" si="152"/>
        <v>22105.5</v>
      </c>
      <c r="V1235" s="71">
        <f t="shared" si="153"/>
        <v>6828.66</v>
      </c>
    </row>
    <row r="1236" spans="1:22" x14ac:dyDescent="0.25">
      <c r="A1236" s="60" t="s">
        <v>4195</v>
      </c>
      <c r="B1236" s="184" t="s">
        <v>1891</v>
      </c>
      <c r="C1236" s="187"/>
      <c r="D1236" s="187"/>
      <c r="E1236" s="186" t="s">
        <v>1892</v>
      </c>
      <c r="F1236" s="187"/>
      <c r="G1236" s="188"/>
      <c r="H1236" s="188"/>
      <c r="I1236" s="177"/>
      <c r="J1236" s="188"/>
      <c r="K1236" s="177"/>
      <c r="L1236" s="188"/>
      <c r="M1236" s="189">
        <f>M1237</f>
        <v>476.1</v>
      </c>
      <c r="N1236" s="189">
        <f>N1237</f>
        <v>476.1</v>
      </c>
      <c r="O1236" s="37"/>
      <c r="P1236" s="69"/>
      <c r="Q1236" s="69"/>
      <c r="R1236" s="70">
        <v>590.62</v>
      </c>
      <c r="S1236" s="70">
        <v>590.62</v>
      </c>
      <c r="T1236" s="162">
        <f t="shared" si="151"/>
        <v>-114.51999999999998</v>
      </c>
      <c r="U1236" s="71">
        <f t="shared" si="152"/>
        <v>0</v>
      </c>
      <c r="V1236" s="71">
        <f t="shared" si="153"/>
        <v>0</v>
      </c>
    </row>
    <row r="1237" spans="1:22" x14ac:dyDescent="0.25">
      <c r="A1237" s="60" t="s">
        <v>4196</v>
      </c>
      <c r="B1237" s="190" t="s">
        <v>1893</v>
      </c>
      <c r="C1237" s="191" t="s">
        <v>107</v>
      </c>
      <c r="D1237" s="192">
        <v>60160</v>
      </c>
      <c r="E1237" s="198" t="s">
        <v>1894</v>
      </c>
      <c r="F1237" s="194" t="s">
        <v>108</v>
      </c>
      <c r="G1237" s="195">
        <v>21.73</v>
      </c>
      <c r="H1237" s="196">
        <v>21.73</v>
      </c>
      <c r="I1237" s="197">
        <v>25.18</v>
      </c>
      <c r="J1237" s="196">
        <v>20.3</v>
      </c>
      <c r="K1237" s="197">
        <v>2</v>
      </c>
      <c r="L1237" s="196">
        <v>1.61</v>
      </c>
      <c r="M1237" s="196">
        <f>TRUNC(((J1237*G1237)+(L1237*G1237)),2)</f>
        <v>476.1</v>
      </c>
      <c r="N1237" s="196">
        <f>TRUNC(((J1237*H1237)+(L1237*H1237)),2)</f>
        <v>476.1</v>
      </c>
      <c r="O1237" s="37"/>
      <c r="P1237" s="71">
        <v>25.18</v>
      </c>
      <c r="Q1237" s="71">
        <v>2</v>
      </c>
      <c r="R1237" s="71">
        <v>590.62</v>
      </c>
      <c r="S1237" s="71">
        <v>590.62</v>
      </c>
      <c r="T1237" s="162">
        <f t="shared" si="151"/>
        <v>-114.51999999999998</v>
      </c>
      <c r="U1237" s="71">
        <f t="shared" si="152"/>
        <v>441.11</v>
      </c>
      <c r="V1237" s="71">
        <f t="shared" si="153"/>
        <v>34.979999999999997</v>
      </c>
    </row>
    <row r="1238" spans="1:22" x14ac:dyDescent="0.25">
      <c r="A1238" s="60" t="s">
        <v>4197</v>
      </c>
      <c r="B1238" s="184" t="s">
        <v>1895</v>
      </c>
      <c r="C1238" s="187"/>
      <c r="D1238" s="187"/>
      <c r="E1238" s="186" t="s">
        <v>233</v>
      </c>
      <c r="F1238" s="187"/>
      <c r="G1238" s="188"/>
      <c r="H1238" s="188"/>
      <c r="I1238" s="177"/>
      <c r="J1238" s="188"/>
      <c r="K1238" s="177"/>
      <c r="L1238" s="188"/>
      <c r="M1238" s="189">
        <f>M1239</f>
        <v>217.62</v>
      </c>
      <c r="N1238" s="189">
        <f>N1239</f>
        <v>217.62</v>
      </c>
      <c r="O1238" s="37"/>
      <c r="P1238" s="69"/>
      <c r="Q1238" s="69"/>
      <c r="R1238" s="70">
        <v>270</v>
      </c>
      <c r="S1238" s="70">
        <v>270</v>
      </c>
      <c r="T1238" s="162">
        <f t="shared" si="151"/>
        <v>-52.379999999999995</v>
      </c>
      <c r="U1238" s="71">
        <f t="shared" si="152"/>
        <v>0</v>
      </c>
      <c r="V1238" s="71">
        <f t="shared" si="153"/>
        <v>0</v>
      </c>
    </row>
    <row r="1239" spans="1:22" x14ac:dyDescent="0.25">
      <c r="A1239" s="60" t="s">
        <v>4198</v>
      </c>
      <c r="B1239" s="190" t="s">
        <v>1896</v>
      </c>
      <c r="C1239" s="191" t="s">
        <v>107</v>
      </c>
      <c r="D1239" s="192">
        <v>60487</v>
      </c>
      <c r="E1239" s="198" t="s">
        <v>235</v>
      </c>
      <c r="F1239" s="194" t="s">
        <v>102</v>
      </c>
      <c r="G1239" s="195">
        <v>18</v>
      </c>
      <c r="H1239" s="196">
        <v>18</v>
      </c>
      <c r="I1239" s="197">
        <v>15</v>
      </c>
      <c r="J1239" s="196">
        <v>12.09</v>
      </c>
      <c r="K1239" s="197">
        <v>0</v>
      </c>
      <c r="L1239" s="196">
        <v>0</v>
      </c>
      <c r="M1239" s="196">
        <f>TRUNC(((J1239*G1239)+(L1239*G1239)),2)</f>
        <v>217.62</v>
      </c>
      <c r="N1239" s="196">
        <f>TRUNC(((J1239*H1239)+(L1239*H1239)),2)</f>
        <v>217.62</v>
      </c>
      <c r="O1239" s="37"/>
      <c r="P1239" s="71">
        <v>15</v>
      </c>
      <c r="Q1239" s="71">
        <v>0</v>
      </c>
      <c r="R1239" s="71">
        <v>270</v>
      </c>
      <c r="S1239" s="71">
        <v>270</v>
      </c>
      <c r="T1239" s="162">
        <f t="shared" si="151"/>
        <v>-52.379999999999995</v>
      </c>
      <c r="U1239" s="71">
        <f t="shared" si="152"/>
        <v>217.62</v>
      </c>
      <c r="V1239" s="71">
        <f t="shared" si="153"/>
        <v>0</v>
      </c>
    </row>
    <row r="1240" spans="1:22" x14ac:dyDescent="0.25">
      <c r="A1240" s="60" t="s">
        <v>4199</v>
      </c>
      <c r="B1240" s="184" t="s">
        <v>1897</v>
      </c>
      <c r="C1240" s="187"/>
      <c r="D1240" s="187"/>
      <c r="E1240" s="186" t="s">
        <v>118</v>
      </c>
      <c r="F1240" s="187"/>
      <c r="G1240" s="188"/>
      <c r="H1240" s="188"/>
      <c r="I1240" s="177"/>
      <c r="J1240" s="188"/>
      <c r="K1240" s="177"/>
      <c r="L1240" s="188"/>
      <c r="M1240" s="189">
        <f>M1241</f>
        <v>1994.96</v>
      </c>
      <c r="N1240" s="189">
        <f>N1241</f>
        <v>1994.96</v>
      </c>
      <c r="O1240" s="37"/>
      <c r="P1240" s="69"/>
      <c r="Q1240" s="69"/>
      <c r="R1240" s="70">
        <v>2473.62</v>
      </c>
      <c r="S1240" s="70">
        <v>2473.62</v>
      </c>
      <c r="T1240" s="162">
        <f t="shared" si="151"/>
        <v>-478.65999999999985</v>
      </c>
      <c r="U1240" s="71">
        <f t="shared" si="152"/>
        <v>0</v>
      </c>
      <c r="V1240" s="71">
        <f t="shared" si="153"/>
        <v>0</v>
      </c>
    </row>
    <row r="1241" spans="1:22" x14ac:dyDescent="0.25">
      <c r="A1241" s="60" t="s">
        <v>4200</v>
      </c>
      <c r="B1241" s="190" t="s">
        <v>1898</v>
      </c>
      <c r="C1241" s="191" t="s">
        <v>107</v>
      </c>
      <c r="D1241" s="192">
        <v>60010</v>
      </c>
      <c r="E1241" s="198" t="s">
        <v>1594</v>
      </c>
      <c r="F1241" s="194" t="s">
        <v>125</v>
      </c>
      <c r="G1241" s="195">
        <v>0.84</v>
      </c>
      <c r="H1241" s="196">
        <v>0.84</v>
      </c>
      <c r="I1241" s="197">
        <v>2196.19</v>
      </c>
      <c r="J1241" s="196">
        <v>1771.22</v>
      </c>
      <c r="K1241" s="197">
        <v>748.6</v>
      </c>
      <c r="L1241" s="196">
        <v>603.74</v>
      </c>
      <c r="M1241" s="196">
        <f>TRUNC(((J1241*G1241)+(L1241*G1241)),2)</f>
        <v>1994.96</v>
      </c>
      <c r="N1241" s="196">
        <f>TRUNC(((J1241*H1241)+(L1241*H1241)),2)</f>
        <v>1994.96</v>
      </c>
      <c r="O1241" s="37"/>
      <c r="P1241" s="71">
        <v>2196.19</v>
      </c>
      <c r="Q1241" s="71">
        <v>748.6</v>
      </c>
      <c r="R1241" s="71">
        <v>2473.62</v>
      </c>
      <c r="S1241" s="71">
        <v>2473.62</v>
      </c>
      <c r="T1241" s="162">
        <f t="shared" si="151"/>
        <v>-478.65999999999985</v>
      </c>
      <c r="U1241" s="71">
        <f t="shared" si="152"/>
        <v>1487.82</v>
      </c>
      <c r="V1241" s="71">
        <f t="shared" si="153"/>
        <v>507.14</v>
      </c>
    </row>
    <row r="1242" spans="1:22" x14ac:dyDescent="0.25">
      <c r="A1242" s="60" t="s">
        <v>4201</v>
      </c>
      <c r="B1242" s="178" t="s">
        <v>1899</v>
      </c>
      <c r="C1242" s="181"/>
      <c r="D1242" s="181"/>
      <c r="E1242" s="180" t="s">
        <v>30</v>
      </c>
      <c r="F1242" s="181"/>
      <c r="G1242" s="182"/>
      <c r="H1242" s="182"/>
      <c r="I1242" s="177"/>
      <c r="J1242" s="182"/>
      <c r="K1242" s="177"/>
      <c r="L1242" s="182"/>
      <c r="M1242" s="183">
        <f>SUM(M1243:M1272)</f>
        <v>13918.759999999998</v>
      </c>
      <c r="N1242" s="183">
        <f>SUM(N1243:N1272)</f>
        <v>13918.759999999998</v>
      </c>
      <c r="O1242" s="37"/>
      <c r="P1242" s="67"/>
      <c r="Q1242" s="67"/>
      <c r="R1242" s="68">
        <v>17268.41</v>
      </c>
      <c r="S1242" s="68">
        <v>17268.41</v>
      </c>
      <c r="T1242" s="162">
        <f t="shared" si="151"/>
        <v>-3349.6500000000015</v>
      </c>
      <c r="U1242" s="71">
        <f t="shared" si="152"/>
        <v>0</v>
      </c>
      <c r="V1242" s="71">
        <f t="shared" si="153"/>
        <v>0</v>
      </c>
    </row>
    <row r="1243" spans="1:22" x14ac:dyDescent="0.25">
      <c r="A1243" s="60" t="s">
        <v>4202</v>
      </c>
      <c r="B1243" s="190" t="s">
        <v>1900</v>
      </c>
      <c r="C1243" s="191" t="s">
        <v>107</v>
      </c>
      <c r="D1243" s="192">
        <v>70561</v>
      </c>
      <c r="E1243" s="198" t="s">
        <v>516</v>
      </c>
      <c r="F1243" s="194" t="s">
        <v>143</v>
      </c>
      <c r="G1243" s="195">
        <v>36</v>
      </c>
      <c r="H1243" s="196">
        <v>36</v>
      </c>
      <c r="I1243" s="197">
        <v>8.9700000000000006</v>
      </c>
      <c r="J1243" s="196">
        <v>7.23</v>
      </c>
      <c r="K1243" s="197">
        <v>5.08</v>
      </c>
      <c r="L1243" s="196">
        <v>4.09</v>
      </c>
      <c r="M1243" s="196">
        <f t="shared" ref="M1243:M1272" si="154">TRUNC(((J1243*G1243)+(L1243*G1243)),2)</f>
        <v>407.52</v>
      </c>
      <c r="N1243" s="196">
        <f t="shared" ref="N1243:N1272" si="155">TRUNC(((J1243*H1243)+(L1243*H1243)),2)</f>
        <v>407.52</v>
      </c>
      <c r="O1243" s="37"/>
      <c r="P1243" s="71">
        <v>8.9700000000000006</v>
      </c>
      <c r="Q1243" s="71">
        <v>5.08</v>
      </c>
      <c r="R1243" s="71">
        <v>505.8</v>
      </c>
      <c r="S1243" s="71">
        <v>505.8</v>
      </c>
      <c r="T1243" s="162">
        <f t="shared" si="151"/>
        <v>-98.28000000000003</v>
      </c>
      <c r="U1243" s="71">
        <f t="shared" si="152"/>
        <v>260.27999999999997</v>
      </c>
      <c r="V1243" s="71">
        <f t="shared" si="153"/>
        <v>147.24</v>
      </c>
    </row>
    <row r="1244" spans="1:22" x14ac:dyDescent="0.25">
      <c r="A1244" s="60" t="s">
        <v>4203</v>
      </c>
      <c r="B1244" s="190" t="s">
        <v>1901</v>
      </c>
      <c r="C1244" s="191" t="s">
        <v>107</v>
      </c>
      <c r="D1244" s="192">
        <v>70563</v>
      </c>
      <c r="E1244" s="198" t="s">
        <v>313</v>
      </c>
      <c r="F1244" s="194" t="s">
        <v>143</v>
      </c>
      <c r="G1244" s="195">
        <v>880</v>
      </c>
      <c r="H1244" s="196">
        <v>880</v>
      </c>
      <c r="I1244" s="197">
        <v>2.37</v>
      </c>
      <c r="J1244" s="196">
        <v>1.91</v>
      </c>
      <c r="K1244" s="197">
        <v>2.06</v>
      </c>
      <c r="L1244" s="196">
        <v>1.66</v>
      </c>
      <c r="M1244" s="196">
        <f t="shared" si="154"/>
        <v>3141.6</v>
      </c>
      <c r="N1244" s="196">
        <f t="shared" si="155"/>
        <v>3141.6</v>
      </c>
      <c r="O1244" s="37"/>
      <c r="P1244" s="71">
        <v>2.37</v>
      </c>
      <c r="Q1244" s="71">
        <v>2.06</v>
      </c>
      <c r="R1244" s="71">
        <v>3898.4</v>
      </c>
      <c r="S1244" s="71">
        <v>3898.4</v>
      </c>
      <c r="T1244" s="162">
        <f t="shared" si="151"/>
        <v>-756.80000000000018</v>
      </c>
      <c r="U1244" s="71">
        <f t="shared" si="152"/>
        <v>1680.8</v>
      </c>
      <c r="V1244" s="71">
        <f t="shared" si="153"/>
        <v>1460.8</v>
      </c>
    </row>
    <row r="1245" spans="1:22" x14ac:dyDescent="0.25">
      <c r="A1245" s="60" t="s">
        <v>4204</v>
      </c>
      <c r="B1245" s="190" t="s">
        <v>1902</v>
      </c>
      <c r="C1245" s="191" t="s">
        <v>107</v>
      </c>
      <c r="D1245" s="192">
        <v>70583</v>
      </c>
      <c r="E1245" s="198" t="s">
        <v>1903</v>
      </c>
      <c r="F1245" s="194" t="s">
        <v>143</v>
      </c>
      <c r="G1245" s="195">
        <v>25</v>
      </c>
      <c r="H1245" s="196">
        <v>25</v>
      </c>
      <c r="I1245" s="197">
        <v>6.26</v>
      </c>
      <c r="J1245" s="196">
        <v>5.04</v>
      </c>
      <c r="K1245" s="197">
        <v>2.4300000000000002</v>
      </c>
      <c r="L1245" s="196">
        <v>1.95</v>
      </c>
      <c r="M1245" s="196">
        <f t="shared" si="154"/>
        <v>174.75</v>
      </c>
      <c r="N1245" s="196">
        <f t="shared" si="155"/>
        <v>174.75</v>
      </c>
      <c r="O1245" s="37"/>
      <c r="P1245" s="71">
        <v>6.26</v>
      </c>
      <c r="Q1245" s="71">
        <v>2.4300000000000002</v>
      </c>
      <c r="R1245" s="71">
        <v>217.25</v>
      </c>
      <c r="S1245" s="71">
        <v>217.25</v>
      </c>
      <c r="T1245" s="162">
        <f t="shared" si="151"/>
        <v>-42.5</v>
      </c>
      <c r="U1245" s="71">
        <f t="shared" si="152"/>
        <v>126</v>
      </c>
      <c r="V1245" s="71">
        <f t="shared" si="153"/>
        <v>48.75</v>
      </c>
    </row>
    <row r="1246" spans="1:22" x14ac:dyDescent="0.25">
      <c r="A1246" s="60" t="s">
        <v>4205</v>
      </c>
      <c r="B1246" s="190" t="s">
        <v>1904</v>
      </c>
      <c r="C1246" s="191" t="s">
        <v>107</v>
      </c>
      <c r="D1246" s="192">
        <v>70682</v>
      </c>
      <c r="E1246" s="198" t="s">
        <v>1111</v>
      </c>
      <c r="F1246" s="194" t="s">
        <v>102</v>
      </c>
      <c r="G1246" s="195">
        <v>36</v>
      </c>
      <c r="H1246" s="196">
        <v>36</v>
      </c>
      <c r="I1246" s="197">
        <v>5.22</v>
      </c>
      <c r="J1246" s="196">
        <v>4.2</v>
      </c>
      <c r="K1246" s="197">
        <v>5.61</v>
      </c>
      <c r="L1246" s="196">
        <v>4.5199999999999996</v>
      </c>
      <c r="M1246" s="196">
        <f t="shared" si="154"/>
        <v>313.92</v>
      </c>
      <c r="N1246" s="196">
        <f t="shared" si="155"/>
        <v>313.92</v>
      </c>
      <c r="O1246" s="37"/>
      <c r="P1246" s="71">
        <v>5.22</v>
      </c>
      <c r="Q1246" s="71">
        <v>5.61</v>
      </c>
      <c r="R1246" s="71">
        <v>389.88</v>
      </c>
      <c r="S1246" s="71">
        <v>389.88</v>
      </c>
      <c r="T1246" s="162">
        <f t="shared" si="151"/>
        <v>-75.95999999999998</v>
      </c>
      <c r="U1246" s="71">
        <f t="shared" si="152"/>
        <v>151.19999999999999</v>
      </c>
      <c r="V1246" s="71">
        <f t="shared" si="153"/>
        <v>162.72</v>
      </c>
    </row>
    <row r="1247" spans="1:22" x14ac:dyDescent="0.25">
      <c r="A1247" s="60" t="s">
        <v>4206</v>
      </c>
      <c r="B1247" s="190" t="s">
        <v>1905</v>
      </c>
      <c r="C1247" s="191" t="s">
        <v>107</v>
      </c>
      <c r="D1247" s="192">
        <v>70646</v>
      </c>
      <c r="E1247" s="198" t="s">
        <v>1107</v>
      </c>
      <c r="F1247" s="194" t="s">
        <v>102</v>
      </c>
      <c r="G1247" s="195">
        <v>1</v>
      </c>
      <c r="H1247" s="196">
        <v>1</v>
      </c>
      <c r="I1247" s="197">
        <v>44.67</v>
      </c>
      <c r="J1247" s="196">
        <v>36.020000000000003</v>
      </c>
      <c r="K1247" s="197">
        <v>46.71</v>
      </c>
      <c r="L1247" s="196">
        <v>37.67</v>
      </c>
      <c r="M1247" s="196">
        <f t="shared" si="154"/>
        <v>73.69</v>
      </c>
      <c r="N1247" s="196">
        <f t="shared" si="155"/>
        <v>73.69</v>
      </c>
      <c r="O1247" s="37"/>
      <c r="P1247" s="71">
        <v>44.67</v>
      </c>
      <c r="Q1247" s="71">
        <v>46.71</v>
      </c>
      <c r="R1247" s="71">
        <v>91.38</v>
      </c>
      <c r="S1247" s="71">
        <v>91.38</v>
      </c>
      <c r="T1247" s="162">
        <f t="shared" si="151"/>
        <v>-17.689999999999998</v>
      </c>
      <c r="U1247" s="71">
        <f t="shared" si="152"/>
        <v>36.020000000000003</v>
      </c>
      <c r="V1247" s="71">
        <f t="shared" si="153"/>
        <v>37.67</v>
      </c>
    </row>
    <row r="1248" spans="1:22" ht="36" x14ac:dyDescent="0.3">
      <c r="A1248" s="60" t="s">
        <v>4207</v>
      </c>
      <c r="B1248" s="190" t="s">
        <v>1906</v>
      </c>
      <c r="C1248" s="191" t="s">
        <v>131</v>
      </c>
      <c r="D1248" s="192">
        <v>101883</v>
      </c>
      <c r="E1248" s="198" t="s">
        <v>1757</v>
      </c>
      <c r="F1248" s="194" t="s">
        <v>102</v>
      </c>
      <c r="G1248" s="195">
        <v>1</v>
      </c>
      <c r="H1248" s="196">
        <v>1</v>
      </c>
      <c r="I1248" s="197">
        <v>500.41</v>
      </c>
      <c r="J1248" s="196">
        <v>403.58</v>
      </c>
      <c r="K1248" s="197">
        <v>22.27</v>
      </c>
      <c r="L1248" s="196">
        <v>17.96</v>
      </c>
      <c r="M1248" s="196">
        <f t="shared" si="154"/>
        <v>421.54</v>
      </c>
      <c r="N1248" s="196">
        <f t="shared" si="155"/>
        <v>421.54</v>
      </c>
      <c r="O1248" s="45"/>
      <c r="P1248" s="71">
        <v>500.41</v>
      </c>
      <c r="Q1248" s="71">
        <v>22.27</v>
      </c>
      <c r="R1248" s="71">
        <v>522.67999999999995</v>
      </c>
      <c r="S1248" s="71">
        <v>522.67999999999995</v>
      </c>
      <c r="T1248" s="162">
        <f t="shared" si="151"/>
        <v>-101.13999999999993</v>
      </c>
      <c r="U1248" s="71">
        <f t="shared" si="152"/>
        <v>403.58</v>
      </c>
      <c r="V1248" s="71">
        <f t="shared" si="153"/>
        <v>17.96</v>
      </c>
    </row>
    <row r="1249" spans="1:22" x14ac:dyDescent="0.25">
      <c r="A1249" s="60" t="s">
        <v>4208</v>
      </c>
      <c r="B1249" s="190" t="s">
        <v>1907</v>
      </c>
      <c r="C1249" s="191" t="s">
        <v>107</v>
      </c>
      <c r="D1249" s="192">
        <v>71184</v>
      </c>
      <c r="E1249" s="198" t="s">
        <v>358</v>
      </c>
      <c r="F1249" s="194" t="s">
        <v>102</v>
      </c>
      <c r="G1249" s="195">
        <v>3</v>
      </c>
      <c r="H1249" s="196">
        <v>3</v>
      </c>
      <c r="I1249" s="197">
        <v>88.98</v>
      </c>
      <c r="J1249" s="196">
        <v>71.760000000000005</v>
      </c>
      <c r="K1249" s="197">
        <v>37.36</v>
      </c>
      <c r="L1249" s="196">
        <v>30.13</v>
      </c>
      <c r="M1249" s="196">
        <f t="shared" si="154"/>
        <v>305.67</v>
      </c>
      <c r="N1249" s="196">
        <f t="shared" si="155"/>
        <v>305.67</v>
      </c>
      <c r="O1249" s="37"/>
      <c r="P1249" s="71">
        <v>88.98</v>
      </c>
      <c r="Q1249" s="71">
        <v>37.36</v>
      </c>
      <c r="R1249" s="71">
        <v>379.02</v>
      </c>
      <c r="S1249" s="71">
        <v>379.02</v>
      </c>
      <c r="T1249" s="162">
        <f t="shared" si="151"/>
        <v>-73.349999999999966</v>
      </c>
      <c r="U1249" s="71">
        <f t="shared" si="152"/>
        <v>215.28</v>
      </c>
      <c r="V1249" s="71">
        <f t="shared" si="153"/>
        <v>90.39</v>
      </c>
    </row>
    <row r="1250" spans="1:22" ht="24" x14ac:dyDescent="0.3">
      <c r="A1250" s="60" t="s">
        <v>4209</v>
      </c>
      <c r="B1250" s="190" t="s">
        <v>1908</v>
      </c>
      <c r="C1250" s="191" t="s">
        <v>131</v>
      </c>
      <c r="D1250" s="192">
        <v>93655</v>
      </c>
      <c r="E1250" s="198" t="s">
        <v>1909</v>
      </c>
      <c r="F1250" s="194" t="s">
        <v>102</v>
      </c>
      <c r="G1250" s="195">
        <v>3</v>
      </c>
      <c r="H1250" s="196">
        <v>3</v>
      </c>
      <c r="I1250" s="197">
        <v>9.69</v>
      </c>
      <c r="J1250" s="196">
        <v>7.81</v>
      </c>
      <c r="K1250" s="197">
        <v>2.5</v>
      </c>
      <c r="L1250" s="196">
        <v>2.0099999999999998</v>
      </c>
      <c r="M1250" s="196">
        <f t="shared" si="154"/>
        <v>29.46</v>
      </c>
      <c r="N1250" s="196">
        <f t="shared" si="155"/>
        <v>29.46</v>
      </c>
      <c r="O1250" s="45"/>
      <c r="P1250" s="71">
        <v>9.69</v>
      </c>
      <c r="Q1250" s="71">
        <v>2.5</v>
      </c>
      <c r="R1250" s="71">
        <v>36.57</v>
      </c>
      <c r="S1250" s="71">
        <v>36.57</v>
      </c>
      <c r="T1250" s="162">
        <f t="shared" si="151"/>
        <v>-7.1099999999999994</v>
      </c>
      <c r="U1250" s="71">
        <f t="shared" si="152"/>
        <v>23.43</v>
      </c>
      <c r="V1250" s="71">
        <f t="shared" si="153"/>
        <v>6.03</v>
      </c>
    </row>
    <row r="1251" spans="1:22" ht="24" x14ac:dyDescent="0.3">
      <c r="A1251" s="60" t="s">
        <v>4210</v>
      </c>
      <c r="B1251" s="190" t="s">
        <v>1910</v>
      </c>
      <c r="C1251" s="191" t="s">
        <v>131</v>
      </c>
      <c r="D1251" s="192">
        <v>93671</v>
      </c>
      <c r="E1251" s="198" t="s">
        <v>1911</v>
      </c>
      <c r="F1251" s="194" t="s">
        <v>102</v>
      </c>
      <c r="G1251" s="195">
        <v>1</v>
      </c>
      <c r="H1251" s="196">
        <v>1</v>
      </c>
      <c r="I1251" s="197">
        <v>61.96</v>
      </c>
      <c r="J1251" s="196">
        <v>49.97</v>
      </c>
      <c r="K1251" s="197">
        <v>10.38</v>
      </c>
      <c r="L1251" s="196">
        <v>8.3699999999999992</v>
      </c>
      <c r="M1251" s="196">
        <f t="shared" si="154"/>
        <v>58.34</v>
      </c>
      <c r="N1251" s="196">
        <f t="shared" si="155"/>
        <v>58.34</v>
      </c>
      <c r="O1251" s="45"/>
      <c r="P1251" s="71">
        <v>61.96</v>
      </c>
      <c r="Q1251" s="71">
        <v>10.38</v>
      </c>
      <c r="R1251" s="71">
        <v>72.34</v>
      </c>
      <c r="S1251" s="71">
        <v>72.34</v>
      </c>
      <c r="T1251" s="162">
        <f t="shared" si="151"/>
        <v>-14</v>
      </c>
      <c r="U1251" s="71">
        <f t="shared" si="152"/>
        <v>49.97</v>
      </c>
      <c r="V1251" s="71">
        <f t="shared" si="153"/>
        <v>8.3699999999999992</v>
      </c>
    </row>
    <row r="1252" spans="1:22" ht="24" x14ac:dyDescent="0.3">
      <c r="A1252" s="60" t="s">
        <v>4211</v>
      </c>
      <c r="B1252" s="190" t="s">
        <v>1912</v>
      </c>
      <c r="C1252" s="191" t="s">
        <v>131</v>
      </c>
      <c r="D1252" s="192">
        <v>93654</v>
      </c>
      <c r="E1252" s="193" t="s">
        <v>2952</v>
      </c>
      <c r="F1252" s="194" t="s">
        <v>102</v>
      </c>
      <c r="G1252" s="195">
        <v>9</v>
      </c>
      <c r="H1252" s="196">
        <v>9</v>
      </c>
      <c r="I1252" s="197">
        <v>9.2100000000000009</v>
      </c>
      <c r="J1252" s="196">
        <v>7.42</v>
      </c>
      <c r="K1252" s="197">
        <v>1.79</v>
      </c>
      <c r="L1252" s="196">
        <v>1.44</v>
      </c>
      <c r="M1252" s="196">
        <f t="shared" si="154"/>
        <v>79.739999999999995</v>
      </c>
      <c r="N1252" s="196">
        <f t="shared" si="155"/>
        <v>79.739999999999995</v>
      </c>
      <c r="O1252" s="45"/>
      <c r="P1252" s="71">
        <v>9.2100000000000009</v>
      </c>
      <c r="Q1252" s="71">
        <v>1.79</v>
      </c>
      <c r="R1252" s="71">
        <v>99</v>
      </c>
      <c r="S1252" s="71">
        <v>99</v>
      </c>
      <c r="T1252" s="162">
        <f t="shared" si="151"/>
        <v>-19.260000000000005</v>
      </c>
      <c r="U1252" s="71">
        <f t="shared" si="152"/>
        <v>66.78</v>
      </c>
      <c r="V1252" s="71">
        <f t="shared" si="153"/>
        <v>12.96</v>
      </c>
    </row>
    <row r="1253" spans="1:22" x14ac:dyDescent="0.25">
      <c r="A1253" s="60" t="s">
        <v>4212</v>
      </c>
      <c r="B1253" s="190" t="s">
        <v>1913</v>
      </c>
      <c r="C1253" s="191" t="s">
        <v>107</v>
      </c>
      <c r="D1253" s="192">
        <v>71450</v>
      </c>
      <c r="E1253" s="198" t="s">
        <v>1398</v>
      </c>
      <c r="F1253" s="194" t="s">
        <v>102</v>
      </c>
      <c r="G1253" s="195">
        <v>2</v>
      </c>
      <c r="H1253" s="196">
        <v>2</v>
      </c>
      <c r="I1253" s="197">
        <v>139.65</v>
      </c>
      <c r="J1253" s="196">
        <v>112.62</v>
      </c>
      <c r="K1253" s="197">
        <v>22.42</v>
      </c>
      <c r="L1253" s="196">
        <v>18.079999999999998</v>
      </c>
      <c r="M1253" s="196">
        <f t="shared" si="154"/>
        <v>261.39999999999998</v>
      </c>
      <c r="N1253" s="196">
        <f t="shared" si="155"/>
        <v>261.39999999999998</v>
      </c>
      <c r="O1253" s="37"/>
      <c r="P1253" s="71">
        <v>139.65</v>
      </c>
      <c r="Q1253" s="71">
        <v>22.42</v>
      </c>
      <c r="R1253" s="71">
        <v>324.14</v>
      </c>
      <c r="S1253" s="71">
        <v>324.14</v>
      </c>
      <c r="T1253" s="162">
        <f t="shared" si="151"/>
        <v>-62.740000000000009</v>
      </c>
      <c r="U1253" s="71">
        <f t="shared" si="152"/>
        <v>225.24</v>
      </c>
      <c r="V1253" s="71">
        <f t="shared" si="153"/>
        <v>36.159999999999997</v>
      </c>
    </row>
    <row r="1254" spans="1:22" x14ac:dyDescent="0.25">
      <c r="A1254" s="60" t="s">
        <v>4213</v>
      </c>
      <c r="B1254" s="190" t="s">
        <v>1914</v>
      </c>
      <c r="C1254" s="191" t="s">
        <v>107</v>
      </c>
      <c r="D1254" s="192">
        <v>71194</v>
      </c>
      <c r="E1254" s="198" t="s">
        <v>324</v>
      </c>
      <c r="F1254" s="194" t="s">
        <v>143</v>
      </c>
      <c r="G1254" s="195">
        <v>215</v>
      </c>
      <c r="H1254" s="196">
        <v>215</v>
      </c>
      <c r="I1254" s="197">
        <v>2.5299999999999998</v>
      </c>
      <c r="J1254" s="196">
        <v>2.04</v>
      </c>
      <c r="K1254" s="197">
        <v>6.35</v>
      </c>
      <c r="L1254" s="196">
        <v>5.12</v>
      </c>
      <c r="M1254" s="196">
        <f t="shared" si="154"/>
        <v>1539.4</v>
      </c>
      <c r="N1254" s="196">
        <f t="shared" si="155"/>
        <v>1539.4</v>
      </c>
      <c r="O1254" s="37"/>
      <c r="P1254" s="71">
        <v>2.5299999999999998</v>
      </c>
      <c r="Q1254" s="71">
        <v>6.35</v>
      </c>
      <c r="R1254" s="71">
        <v>1909.2</v>
      </c>
      <c r="S1254" s="71">
        <v>1909.2</v>
      </c>
      <c r="T1254" s="162">
        <f t="shared" si="151"/>
        <v>-369.79999999999995</v>
      </c>
      <c r="U1254" s="71">
        <f t="shared" si="152"/>
        <v>438.6</v>
      </c>
      <c r="V1254" s="71">
        <f t="shared" si="153"/>
        <v>1100.8</v>
      </c>
    </row>
    <row r="1255" spans="1:22" x14ac:dyDescent="0.25">
      <c r="A1255" s="60" t="s">
        <v>4214</v>
      </c>
      <c r="B1255" s="190" t="s">
        <v>1915</v>
      </c>
      <c r="C1255" s="191" t="s">
        <v>107</v>
      </c>
      <c r="D1255" s="192">
        <v>71195</v>
      </c>
      <c r="E1255" s="198" t="s">
        <v>1133</v>
      </c>
      <c r="F1255" s="194" t="s">
        <v>143</v>
      </c>
      <c r="G1255" s="195">
        <v>15</v>
      </c>
      <c r="H1255" s="196">
        <v>15</v>
      </c>
      <c r="I1255" s="197">
        <v>3.15</v>
      </c>
      <c r="J1255" s="196">
        <v>2.54</v>
      </c>
      <c r="K1255" s="197">
        <v>7.47</v>
      </c>
      <c r="L1255" s="196">
        <v>6.02</v>
      </c>
      <c r="M1255" s="196">
        <f t="shared" si="154"/>
        <v>128.4</v>
      </c>
      <c r="N1255" s="196">
        <f t="shared" si="155"/>
        <v>128.4</v>
      </c>
      <c r="O1255" s="37"/>
      <c r="P1255" s="71">
        <v>3.15</v>
      </c>
      <c r="Q1255" s="71">
        <v>7.47</v>
      </c>
      <c r="R1255" s="71">
        <v>159.30000000000001</v>
      </c>
      <c r="S1255" s="71">
        <v>159.30000000000001</v>
      </c>
      <c r="T1255" s="162">
        <f t="shared" si="151"/>
        <v>-30.900000000000006</v>
      </c>
      <c r="U1255" s="71">
        <f t="shared" si="152"/>
        <v>38.1</v>
      </c>
      <c r="V1255" s="71">
        <f t="shared" si="153"/>
        <v>90.3</v>
      </c>
    </row>
    <row r="1256" spans="1:22" x14ac:dyDescent="0.25">
      <c r="A1256" s="60" t="s">
        <v>4215</v>
      </c>
      <c r="B1256" s="190" t="s">
        <v>1916</v>
      </c>
      <c r="C1256" s="191" t="s">
        <v>107</v>
      </c>
      <c r="D1256" s="192">
        <v>70371</v>
      </c>
      <c r="E1256" s="198" t="s">
        <v>864</v>
      </c>
      <c r="F1256" s="194" t="s">
        <v>102</v>
      </c>
      <c r="G1256" s="195">
        <v>24</v>
      </c>
      <c r="H1256" s="196">
        <v>24</v>
      </c>
      <c r="I1256" s="197">
        <v>1.47</v>
      </c>
      <c r="J1256" s="196">
        <v>1.18</v>
      </c>
      <c r="K1256" s="197">
        <v>0.37</v>
      </c>
      <c r="L1256" s="196">
        <v>0.28999999999999998</v>
      </c>
      <c r="M1256" s="196">
        <f t="shared" si="154"/>
        <v>35.28</v>
      </c>
      <c r="N1256" s="196">
        <f t="shared" si="155"/>
        <v>35.28</v>
      </c>
      <c r="O1256" s="37"/>
      <c r="P1256" s="71">
        <v>1.47</v>
      </c>
      <c r="Q1256" s="71">
        <v>0.37</v>
      </c>
      <c r="R1256" s="71">
        <v>44.16</v>
      </c>
      <c r="S1256" s="71">
        <v>44.16</v>
      </c>
      <c r="T1256" s="162">
        <f t="shared" si="151"/>
        <v>-8.8799999999999955</v>
      </c>
      <c r="U1256" s="71">
        <f t="shared" si="152"/>
        <v>28.32</v>
      </c>
      <c r="V1256" s="71">
        <f t="shared" si="153"/>
        <v>6.96</v>
      </c>
    </row>
    <row r="1257" spans="1:22" x14ac:dyDescent="0.25">
      <c r="A1257" s="60" t="s">
        <v>4216</v>
      </c>
      <c r="B1257" s="190" t="s">
        <v>1917</v>
      </c>
      <c r="C1257" s="191" t="s">
        <v>107</v>
      </c>
      <c r="D1257" s="192">
        <v>70421</v>
      </c>
      <c r="E1257" s="198" t="s">
        <v>340</v>
      </c>
      <c r="F1257" s="194" t="s">
        <v>341</v>
      </c>
      <c r="G1257" s="195">
        <v>24</v>
      </c>
      <c r="H1257" s="196">
        <v>24</v>
      </c>
      <c r="I1257" s="197">
        <v>1.78</v>
      </c>
      <c r="J1257" s="196">
        <v>1.43</v>
      </c>
      <c r="K1257" s="197">
        <v>0.37</v>
      </c>
      <c r="L1257" s="196">
        <v>0.28999999999999998</v>
      </c>
      <c r="M1257" s="196">
        <f t="shared" si="154"/>
        <v>41.28</v>
      </c>
      <c r="N1257" s="196">
        <f t="shared" si="155"/>
        <v>41.28</v>
      </c>
      <c r="O1257" s="37"/>
      <c r="P1257" s="71">
        <v>1.78</v>
      </c>
      <c r="Q1257" s="71">
        <v>0.37</v>
      </c>
      <c r="R1257" s="71">
        <v>51.6</v>
      </c>
      <c r="S1257" s="71">
        <v>51.6</v>
      </c>
      <c r="T1257" s="162">
        <f t="shared" si="151"/>
        <v>-10.32</v>
      </c>
      <c r="U1257" s="71">
        <f t="shared" si="152"/>
        <v>34.32</v>
      </c>
      <c r="V1257" s="71">
        <f t="shared" si="153"/>
        <v>6.96</v>
      </c>
    </row>
    <row r="1258" spans="1:22" x14ac:dyDescent="0.25">
      <c r="A1258" s="60" t="s">
        <v>4217</v>
      </c>
      <c r="B1258" s="190" t="s">
        <v>1918</v>
      </c>
      <c r="C1258" s="191" t="s">
        <v>107</v>
      </c>
      <c r="D1258" s="192">
        <v>71201</v>
      </c>
      <c r="E1258" s="198" t="s">
        <v>520</v>
      </c>
      <c r="F1258" s="194" t="s">
        <v>143</v>
      </c>
      <c r="G1258" s="195">
        <v>36</v>
      </c>
      <c r="H1258" s="196">
        <v>36</v>
      </c>
      <c r="I1258" s="197">
        <v>5.33</v>
      </c>
      <c r="J1258" s="196">
        <v>4.29</v>
      </c>
      <c r="K1258" s="197">
        <v>6.35</v>
      </c>
      <c r="L1258" s="196">
        <v>5.12</v>
      </c>
      <c r="M1258" s="196">
        <f t="shared" si="154"/>
        <v>338.76</v>
      </c>
      <c r="N1258" s="196">
        <f t="shared" si="155"/>
        <v>338.76</v>
      </c>
      <c r="O1258" s="37"/>
      <c r="P1258" s="71">
        <v>5.33</v>
      </c>
      <c r="Q1258" s="71">
        <v>6.35</v>
      </c>
      <c r="R1258" s="71">
        <v>420.48</v>
      </c>
      <c r="S1258" s="71">
        <v>420.48</v>
      </c>
      <c r="T1258" s="162">
        <f t="shared" si="151"/>
        <v>-81.720000000000027</v>
      </c>
      <c r="U1258" s="71">
        <f t="shared" si="152"/>
        <v>154.44</v>
      </c>
      <c r="V1258" s="71">
        <f t="shared" si="153"/>
        <v>184.32</v>
      </c>
    </row>
    <row r="1259" spans="1:22" ht="24" x14ac:dyDescent="0.3">
      <c r="A1259" s="60" t="s">
        <v>4218</v>
      </c>
      <c r="B1259" s="190" t="s">
        <v>1919</v>
      </c>
      <c r="C1259" s="191" t="s">
        <v>131</v>
      </c>
      <c r="D1259" s="192">
        <v>91875</v>
      </c>
      <c r="E1259" s="198" t="s">
        <v>526</v>
      </c>
      <c r="F1259" s="194" t="s">
        <v>102</v>
      </c>
      <c r="G1259" s="195">
        <v>16</v>
      </c>
      <c r="H1259" s="196">
        <v>16</v>
      </c>
      <c r="I1259" s="197">
        <v>2.39</v>
      </c>
      <c r="J1259" s="196">
        <v>1.92</v>
      </c>
      <c r="K1259" s="197">
        <v>5.25</v>
      </c>
      <c r="L1259" s="196">
        <v>4.2300000000000004</v>
      </c>
      <c r="M1259" s="196">
        <f t="shared" si="154"/>
        <v>98.4</v>
      </c>
      <c r="N1259" s="196">
        <f t="shared" si="155"/>
        <v>98.4</v>
      </c>
      <c r="O1259" s="45"/>
      <c r="P1259" s="71">
        <v>2.39</v>
      </c>
      <c r="Q1259" s="71">
        <v>5.25</v>
      </c>
      <c r="R1259" s="71">
        <v>122.24</v>
      </c>
      <c r="S1259" s="71">
        <v>122.24</v>
      </c>
      <c r="T1259" s="162">
        <f t="shared" si="151"/>
        <v>-23.839999999999989</v>
      </c>
      <c r="U1259" s="71">
        <f t="shared" si="152"/>
        <v>30.72</v>
      </c>
      <c r="V1259" s="71">
        <f t="shared" si="153"/>
        <v>67.680000000000007</v>
      </c>
    </row>
    <row r="1260" spans="1:22" x14ac:dyDescent="0.25">
      <c r="A1260" s="60" t="s">
        <v>4219</v>
      </c>
      <c r="B1260" s="190" t="s">
        <v>1920</v>
      </c>
      <c r="C1260" s="191" t="s">
        <v>107</v>
      </c>
      <c r="D1260" s="192">
        <v>71141</v>
      </c>
      <c r="E1260" s="198" t="s">
        <v>1123</v>
      </c>
      <c r="F1260" s="194" t="s">
        <v>102</v>
      </c>
      <c r="G1260" s="195">
        <v>2</v>
      </c>
      <c r="H1260" s="196">
        <v>2</v>
      </c>
      <c r="I1260" s="197">
        <v>2.57</v>
      </c>
      <c r="J1260" s="196">
        <v>2.0699999999999998</v>
      </c>
      <c r="K1260" s="197">
        <v>3.74</v>
      </c>
      <c r="L1260" s="196">
        <v>3.01</v>
      </c>
      <c r="M1260" s="196">
        <f t="shared" si="154"/>
        <v>10.16</v>
      </c>
      <c r="N1260" s="196">
        <f t="shared" si="155"/>
        <v>10.16</v>
      </c>
      <c r="O1260" s="37"/>
      <c r="P1260" s="71">
        <v>2.57</v>
      </c>
      <c r="Q1260" s="71">
        <v>3.74</v>
      </c>
      <c r="R1260" s="71">
        <v>12.62</v>
      </c>
      <c r="S1260" s="71">
        <v>12.62</v>
      </c>
      <c r="T1260" s="162">
        <f t="shared" si="151"/>
        <v>-2.4599999999999991</v>
      </c>
      <c r="U1260" s="71">
        <f t="shared" si="152"/>
        <v>4.1399999999999997</v>
      </c>
      <c r="V1260" s="71">
        <f t="shared" si="153"/>
        <v>6.02</v>
      </c>
    </row>
    <row r="1261" spans="1:22" ht="24" x14ac:dyDescent="0.3">
      <c r="A1261" s="60" t="s">
        <v>4220</v>
      </c>
      <c r="B1261" s="190" t="s">
        <v>1921</v>
      </c>
      <c r="C1261" s="191" t="s">
        <v>131</v>
      </c>
      <c r="D1261" s="192">
        <v>95808</v>
      </c>
      <c r="E1261" s="198" t="s">
        <v>1614</v>
      </c>
      <c r="F1261" s="194" t="s">
        <v>102</v>
      </c>
      <c r="G1261" s="195">
        <v>2</v>
      </c>
      <c r="H1261" s="196">
        <v>2</v>
      </c>
      <c r="I1261" s="197">
        <v>12.03</v>
      </c>
      <c r="J1261" s="196">
        <v>9.6999999999999993</v>
      </c>
      <c r="K1261" s="197">
        <v>13.1</v>
      </c>
      <c r="L1261" s="196">
        <v>10.56</v>
      </c>
      <c r="M1261" s="196">
        <f t="shared" si="154"/>
        <v>40.520000000000003</v>
      </c>
      <c r="N1261" s="196">
        <f t="shared" si="155"/>
        <v>40.520000000000003</v>
      </c>
      <c r="O1261" s="45"/>
      <c r="P1261" s="71">
        <v>12.03</v>
      </c>
      <c r="Q1261" s="71">
        <v>13.1</v>
      </c>
      <c r="R1261" s="71">
        <v>50.26</v>
      </c>
      <c r="S1261" s="71">
        <v>50.26</v>
      </c>
      <c r="T1261" s="162">
        <f t="shared" si="151"/>
        <v>-9.7399999999999949</v>
      </c>
      <c r="U1261" s="71">
        <f t="shared" si="152"/>
        <v>19.399999999999999</v>
      </c>
      <c r="V1261" s="71">
        <f t="shared" si="153"/>
        <v>21.12</v>
      </c>
    </row>
    <row r="1262" spans="1:22" ht="24" x14ac:dyDescent="0.3">
      <c r="A1262" s="60" t="s">
        <v>4221</v>
      </c>
      <c r="B1262" s="190" t="s">
        <v>1922</v>
      </c>
      <c r="C1262" s="191" t="s">
        <v>131</v>
      </c>
      <c r="D1262" s="192">
        <v>95814</v>
      </c>
      <c r="E1262" s="193" t="s">
        <v>2953</v>
      </c>
      <c r="F1262" s="194" t="s">
        <v>102</v>
      </c>
      <c r="G1262" s="195">
        <v>8</v>
      </c>
      <c r="H1262" s="196">
        <v>8</v>
      </c>
      <c r="I1262" s="197">
        <v>10.54</v>
      </c>
      <c r="J1262" s="196">
        <v>8.5</v>
      </c>
      <c r="K1262" s="197">
        <v>7.97</v>
      </c>
      <c r="L1262" s="196">
        <v>6.42</v>
      </c>
      <c r="M1262" s="196">
        <f t="shared" si="154"/>
        <v>119.36</v>
      </c>
      <c r="N1262" s="196">
        <f t="shared" si="155"/>
        <v>119.36</v>
      </c>
      <c r="O1262" s="45"/>
      <c r="P1262" s="71">
        <v>10.54</v>
      </c>
      <c r="Q1262" s="71">
        <v>7.97</v>
      </c>
      <c r="R1262" s="71">
        <v>148.08000000000001</v>
      </c>
      <c r="S1262" s="71">
        <v>148.08000000000001</v>
      </c>
      <c r="T1262" s="162">
        <f t="shared" si="151"/>
        <v>-28.720000000000013</v>
      </c>
      <c r="U1262" s="71">
        <f t="shared" si="152"/>
        <v>68</v>
      </c>
      <c r="V1262" s="71">
        <f t="shared" si="153"/>
        <v>51.36</v>
      </c>
    </row>
    <row r="1263" spans="1:22" ht="24" x14ac:dyDescent="0.3">
      <c r="A1263" s="60" t="s">
        <v>4222</v>
      </c>
      <c r="B1263" s="190" t="s">
        <v>1923</v>
      </c>
      <c r="C1263" s="191" t="s">
        <v>131</v>
      </c>
      <c r="D1263" s="192">
        <v>95805</v>
      </c>
      <c r="E1263" s="198" t="s">
        <v>1772</v>
      </c>
      <c r="F1263" s="194" t="s">
        <v>102</v>
      </c>
      <c r="G1263" s="195">
        <v>8</v>
      </c>
      <c r="H1263" s="196">
        <v>8</v>
      </c>
      <c r="I1263" s="197">
        <v>10.11</v>
      </c>
      <c r="J1263" s="196">
        <v>8.15</v>
      </c>
      <c r="K1263" s="197">
        <v>9.11</v>
      </c>
      <c r="L1263" s="196">
        <v>7.34</v>
      </c>
      <c r="M1263" s="196">
        <f t="shared" si="154"/>
        <v>123.92</v>
      </c>
      <c r="N1263" s="196">
        <f t="shared" si="155"/>
        <v>123.92</v>
      </c>
      <c r="O1263" s="45"/>
      <c r="P1263" s="71">
        <v>10.11</v>
      </c>
      <c r="Q1263" s="71">
        <v>9.11</v>
      </c>
      <c r="R1263" s="71">
        <v>153.76</v>
      </c>
      <c r="S1263" s="71">
        <v>153.76</v>
      </c>
      <c r="T1263" s="162">
        <f t="shared" si="151"/>
        <v>-29.839999999999989</v>
      </c>
      <c r="U1263" s="71">
        <f t="shared" si="152"/>
        <v>65.2</v>
      </c>
      <c r="V1263" s="71">
        <f t="shared" si="153"/>
        <v>58.72</v>
      </c>
    </row>
    <row r="1264" spans="1:22" x14ac:dyDescent="0.25">
      <c r="A1264" s="60" t="s">
        <v>4223</v>
      </c>
      <c r="B1264" s="190" t="s">
        <v>1924</v>
      </c>
      <c r="C1264" s="191" t="s">
        <v>107</v>
      </c>
      <c r="D1264" s="192">
        <v>71331</v>
      </c>
      <c r="E1264" s="198" t="s">
        <v>1141</v>
      </c>
      <c r="F1264" s="194" t="s">
        <v>102</v>
      </c>
      <c r="G1264" s="195">
        <v>2</v>
      </c>
      <c r="H1264" s="196">
        <v>2</v>
      </c>
      <c r="I1264" s="197">
        <v>9.56</v>
      </c>
      <c r="J1264" s="196">
        <v>7.71</v>
      </c>
      <c r="K1264" s="197">
        <v>14.94</v>
      </c>
      <c r="L1264" s="196">
        <v>12.04</v>
      </c>
      <c r="M1264" s="196">
        <f t="shared" si="154"/>
        <v>39.5</v>
      </c>
      <c r="N1264" s="196">
        <f t="shared" si="155"/>
        <v>39.5</v>
      </c>
      <c r="O1264" s="37"/>
      <c r="P1264" s="71">
        <v>9.56</v>
      </c>
      <c r="Q1264" s="71">
        <v>14.94</v>
      </c>
      <c r="R1264" s="71">
        <v>49</v>
      </c>
      <c r="S1264" s="71">
        <v>49</v>
      </c>
      <c r="T1264" s="162">
        <f t="shared" si="151"/>
        <v>-9.5</v>
      </c>
      <c r="U1264" s="71">
        <f t="shared" si="152"/>
        <v>15.42</v>
      </c>
      <c r="V1264" s="71">
        <f t="shared" si="153"/>
        <v>24.08</v>
      </c>
    </row>
    <row r="1265" spans="1:22" x14ac:dyDescent="0.25">
      <c r="A1265" s="60" t="s">
        <v>4224</v>
      </c>
      <c r="B1265" s="190" t="s">
        <v>1925</v>
      </c>
      <c r="C1265" s="191" t="s">
        <v>107</v>
      </c>
      <c r="D1265" s="192">
        <v>71321</v>
      </c>
      <c r="E1265" s="198" t="s">
        <v>1620</v>
      </c>
      <c r="F1265" s="194" t="s">
        <v>102</v>
      </c>
      <c r="G1265" s="195">
        <v>1</v>
      </c>
      <c r="H1265" s="196">
        <v>1</v>
      </c>
      <c r="I1265" s="197">
        <v>16.690000000000001</v>
      </c>
      <c r="J1265" s="196">
        <v>13.46</v>
      </c>
      <c r="K1265" s="197">
        <v>7.47</v>
      </c>
      <c r="L1265" s="196">
        <v>6.02</v>
      </c>
      <c r="M1265" s="196">
        <f t="shared" si="154"/>
        <v>19.48</v>
      </c>
      <c r="N1265" s="196">
        <f t="shared" si="155"/>
        <v>19.48</v>
      </c>
      <c r="O1265" s="37"/>
      <c r="P1265" s="71">
        <v>16.690000000000001</v>
      </c>
      <c r="Q1265" s="71">
        <v>7.47</v>
      </c>
      <c r="R1265" s="71">
        <v>24.16</v>
      </c>
      <c r="S1265" s="71">
        <v>24.16</v>
      </c>
      <c r="T1265" s="162">
        <f t="shared" si="151"/>
        <v>-4.68</v>
      </c>
      <c r="U1265" s="71">
        <f t="shared" si="152"/>
        <v>13.46</v>
      </c>
      <c r="V1265" s="71">
        <f t="shared" si="153"/>
        <v>6.02</v>
      </c>
    </row>
    <row r="1266" spans="1:22" x14ac:dyDescent="0.25">
      <c r="A1266" s="60" t="s">
        <v>4225</v>
      </c>
      <c r="B1266" s="190" t="s">
        <v>1926</v>
      </c>
      <c r="C1266" s="191" t="s">
        <v>107</v>
      </c>
      <c r="D1266" s="192">
        <v>71440</v>
      </c>
      <c r="E1266" s="198" t="s">
        <v>378</v>
      </c>
      <c r="F1266" s="194" t="s">
        <v>102</v>
      </c>
      <c r="G1266" s="195">
        <v>3</v>
      </c>
      <c r="H1266" s="196">
        <v>3</v>
      </c>
      <c r="I1266" s="197">
        <v>7.71</v>
      </c>
      <c r="J1266" s="196">
        <v>6.21</v>
      </c>
      <c r="K1266" s="197">
        <v>7.84</v>
      </c>
      <c r="L1266" s="196">
        <v>6.32</v>
      </c>
      <c r="M1266" s="196">
        <f t="shared" si="154"/>
        <v>37.590000000000003</v>
      </c>
      <c r="N1266" s="196">
        <f t="shared" si="155"/>
        <v>37.590000000000003</v>
      </c>
      <c r="O1266" s="37"/>
      <c r="P1266" s="71">
        <v>7.71</v>
      </c>
      <c r="Q1266" s="71">
        <v>7.84</v>
      </c>
      <c r="R1266" s="71">
        <v>46.65</v>
      </c>
      <c r="S1266" s="71">
        <v>46.65</v>
      </c>
      <c r="T1266" s="162">
        <f t="shared" si="151"/>
        <v>-9.0599999999999952</v>
      </c>
      <c r="U1266" s="71">
        <f t="shared" si="152"/>
        <v>18.63</v>
      </c>
      <c r="V1266" s="71">
        <f t="shared" si="153"/>
        <v>18.96</v>
      </c>
    </row>
    <row r="1267" spans="1:22" x14ac:dyDescent="0.25">
      <c r="A1267" s="60" t="s">
        <v>4226</v>
      </c>
      <c r="B1267" s="190" t="s">
        <v>1927</v>
      </c>
      <c r="C1267" s="191" t="s">
        <v>107</v>
      </c>
      <c r="D1267" s="192">
        <v>71441</v>
      </c>
      <c r="E1267" s="198" t="s">
        <v>382</v>
      </c>
      <c r="F1267" s="194" t="s">
        <v>102</v>
      </c>
      <c r="G1267" s="195">
        <v>54</v>
      </c>
      <c r="H1267" s="196">
        <v>54</v>
      </c>
      <c r="I1267" s="197">
        <v>11.05</v>
      </c>
      <c r="J1267" s="196">
        <v>8.91</v>
      </c>
      <c r="K1267" s="197">
        <v>13.82</v>
      </c>
      <c r="L1267" s="196">
        <v>11.14</v>
      </c>
      <c r="M1267" s="196">
        <f t="shared" si="154"/>
        <v>1082.7</v>
      </c>
      <c r="N1267" s="196">
        <f t="shared" si="155"/>
        <v>1082.7</v>
      </c>
      <c r="O1267" s="37"/>
      <c r="P1267" s="71">
        <v>11.05</v>
      </c>
      <c r="Q1267" s="71">
        <v>13.82</v>
      </c>
      <c r="R1267" s="71">
        <v>1342.98</v>
      </c>
      <c r="S1267" s="71">
        <v>1342.98</v>
      </c>
      <c r="T1267" s="162">
        <f t="shared" si="151"/>
        <v>-260.27999999999997</v>
      </c>
      <c r="U1267" s="71">
        <f t="shared" si="152"/>
        <v>481.14</v>
      </c>
      <c r="V1267" s="71">
        <f t="shared" si="153"/>
        <v>601.55999999999995</v>
      </c>
    </row>
    <row r="1268" spans="1:22" ht="24" x14ac:dyDescent="0.3">
      <c r="A1268" s="60" t="s">
        <v>4227</v>
      </c>
      <c r="B1268" s="190" t="s">
        <v>1928</v>
      </c>
      <c r="C1268" s="191" t="s">
        <v>131</v>
      </c>
      <c r="D1268" s="192">
        <v>103782</v>
      </c>
      <c r="E1268" s="198" t="s">
        <v>393</v>
      </c>
      <c r="F1268" s="194" t="s">
        <v>102</v>
      </c>
      <c r="G1268" s="195">
        <v>12</v>
      </c>
      <c r="H1268" s="196">
        <v>12</v>
      </c>
      <c r="I1268" s="197">
        <v>20.53</v>
      </c>
      <c r="J1268" s="196">
        <v>16.55</v>
      </c>
      <c r="K1268" s="197">
        <v>14.07</v>
      </c>
      <c r="L1268" s="196">
        <v>11.34</v>
      </c>
      <c r="M1268" s="196">
        <f t="shared" si="154"/>
        <v>334.68</v>
      </c>
      <c r="N1268" s="196">
        <f t="shared" si="155"/>
        <v>334.68</v>
      </c>
      <c r="O1268" s="45"/>
      <c r="P1268" s="71">
        <v>20.53</v>
      </c>
      <c r="Q1268" s="71">
        <v>14.07</v>
      </c>
      <c r="R1268" s="71">
        <v>415.2</v>
      </c>
      <c r="S1268" s="71">
        <v>415.2</v>
      </c>
      <c r="T1268" s="162">
        <f t="shared" si="151"/>
        <v>-80.519999999999982</v>
      </c>
      <c r="U1268" s="71">
        <f t="shared" si="152"/>
        <v>198.6</v>
      </c>
      <c r="V1268" s="71">
        <f t="shared" si="153"/>
        <v>136.08000000000001</v>
      </c>
    </row>
    <row r="1269" spans="1:22" ht="24" x14ac:dyDescent="0.3">
      <c r="A1269" s="60" t="s">
        <v>4228</v>
      </c>
      <c r="B1269" s="190" t="s">
        <v>1929</v>
      </c>
      <c r="C1269" s="191" t="s">
        <v>127</v>
      </c>
      <c r="D1269" s="199" t="s">
        <v>386</v>
      </c>
      <c r="E1269" s="198" t="s">
        <v>1778</v>
      </c>
      <c r="F1269" s="194" t="s">
        <v>102</v>
      </c>
      <c r="G1269" s="195">
        <v>32</v>
      </c>
      <c r="H1269" s="196">
        <v>32</v>
      </c>
      <c r="I1269" s="197">
        <v>91.28</v>
      </c>
      <c r="J1269" s="196">
        <v>73.61</v>
      </c>
      <c r="K1269" s="197">
        <v>14.44</v>
      </c>
      <c r="L1269" s="196">
        <v>11.64</v>
      </c>
      <c r="M1269" s="196">
        <f t="shared" si="154"/>
        <v>2728</v>
      </c>
      <c r="N1269" s="196">
        <f t="shared" si="155"/>
        <v>2728</v>
      </c>
      <c r="O1269" s="45"/>
      <c r="P1269" s="71">
        <v>91.28</v>
      </c>
      <c r="Q1269" s="71">
        <v>14.44</v>
      </c>
      <c r="R1269" s="71">
        <v>3383.04</v>
      </c>
      <c r="S1269" s="71">
        <v>3383.04</v>
      </c>
      <c r="T1269" s="162">
        <f t="shared" si="151"/>
        <v>-655.04</v>
      </c>
      <c r="U1269" s="71">
        <f t="shared" si="152"/>
        <v>2355.52</v>
      </c>
      <c r="V1269" s="71">
        <f t="shared" si="153"/>
        <v>372.48</v>
      </c>
    </row>
    <row r="1270" spans="1:22" ht="24" x14ac:dyDescent="0.3">
      <c r="A1270" s="60" t="s">
        <v>4229</v>
      </c>
      <c r="B1270" s="190" t="s">
        <v>1930</v>
      </c>
      <c r="C1270" s="191" t="s">
        <v>131</v>
      </c>
      <c r="D1270" s="192">
        <v>100903</v>
      </c>
      <c r="E1270" s="193" t="s">
        <v>2944</v>
      </c>
      <c r="F1270" s="194" t="s">
        <v>102</v>
      </c>
      <c r="G1270" s="195">
        <v>64</v>
      </c>
      <c r="H1270" s="196">
        <v>64</v>
      </c>
      <c r="I1270" s="197">
        <v>19.95</v>
      </c>
      <c r="J1270" s="196">
        <v>16.079999999999998</v>
      </c>
      <c r="K1270" s="197">
        <v>7.25</v>
      </c>
      <c r="L1270" s="196">
        <v>5.84</v>
      </c>
      <c r="M1270" s="196">
        <f t="shared" si="154"/>
        <v>1402.88</v>
      </c>
      <c r="N1270" s="196">
        <f t="shared" si="155"/>
        <v>1402.88</v>
      </c>
      <c r="O1270" s="45"/>
      <c r="P1270" s="71">
        <v>19.95</v>
      </c>
      <c r="Q1270" s="71">
        <v>7.25</v>
      </c>
      <c r="R1270" s="71">
        <v>1740.8</v>
      </c>
      <c r="S1270" s="71">
        <v>1740.8</v>
      </c>
      <c r="T1270" s="162">
        <f t="shared" si="151"/>
        <v>-337.91999999999985</v>
      </c>
      <c r="U1270" s="71">
        <f t="shared" si="152"/>
        <v>1029.1199999999999</v>
      </c>
      <c r="V1270" s="71">
        <f t="shared" si="153"/>
        <v>373.76</v>
      </c>
    </row>
    <row r="1271" spans="1:22" ht="24" x14ac:dyDescent="0.3">
      <c r="A1271" s="60" t="s">
        <v>4230</v>
      </c>
      <c r="B1271" s="190" t="s">
        <v>1931</v>
      </c>
      <c r="C1271" s="191" t="s">
        <v>131</v>
      </c>
      <c r="D1271" s="192">
        <v>92004</v>
      </c>
      <c r="E1271" s="198" t="s">
        <v>1626</v>
      </c>
      <c r="F1271" s="194" t="s">
        <v>102</v>
      </c>
      <c r="G1271" s="195">
        <v>10</v>
      </c>
      <c r="H1271" s="196">
        <v>10</v>
      </c>
      <c r="I1271" s="197">
        <v>25.75</v>
      </c>
      <c r="J1271" s="196">
        <v>20.76</v>
      </c>
      <c r="K1271" s="197">
        <v>26.64</v>
      </c>
      <c r="L1271" s="196">
        <v>21.48</v>
      </c>
      <c r="M1271" s="196">
        <f t="shared" si="154"/>
        <v>422.4</v>
      </c>
      <c r="N1271" s="196">
        <f t="shared" si="155"/>
        <v>422.4</v>
      </c>
      <c r="O1271" s="45"/>
      <c r="P1271" s="71">
        <v>25.75</v>
      </c>
      <c r="Q1271" s="71">
        <v>26.64</v>
      </c>
      <c r="R1271" s="71">
        <v>523.9</v>
      </c>
      <c r="S1271" s="71">
        <v>523.9</v>
      </c>
      <c r="T1271" s="162">
        <f t="shared" si="151"/>
        <v>-101.5</v>
      </c>
      <c r="U1271" s="71">
        <f t="shared" si="152"/>
        <v>207.6</v>
      </c>
      <c r="V1271" s="71">
        <f t="shared" si="153"/>
        <v>214.8</v>
      </c>
    </row>
    <row r="1272" spans="1:22" x14ac:dyDescent="0.25">
      <c r="A1272" s="60" t="s">
        <v>4231</v>
      </c>
      <c r="B1272" s="190" t="s">
        <v>1932</v>
      </c>
      <c r="C1272" s="191" t="s">
        <v>107</v>
      </c>
      <c r="D1272" s="192">
        <v>72585</v>
      </c>
      <c r="E1272" s="198" t="s">
        <v>370</v>
      </c>
      <c r="F1272" s="194" t="s">
        <v>102</v>
      </c>
      <c r="G1272" s="195">
        <v>6</v>
      </c>
      <c r="H1272" s="196">
        <v>6</v>
      </c>
      <c r="I1272" s="197">
        <v>11.58</v>
      </c>
      <c r="J1272" s="196">
        <v>9.33</v>
      </c>
      <c r="K1272" s="197">
        <v>10.84</v>
      </c>
      <c r="L1272" s="196">
        <v>8.74</v>
      </c>
      <c r="M1272" s="196">
        <f t="shared" si="154"/>
        <v>108.42</v>
      </c>
      <c r="N1272" s="196">
        <f t="shared" si="155"/>
        <v>108.42</v>
      </c>
      <c r="O1272" s="37"/>
      <c r="P1272" s="71">
        <v>11.58</v>
      </c>
      <c r="Q1272" s="71">
        <v>10.84</v>
      </c>
      <c r="R1272" s="71">
        <v>134.52000000000001</v>
      </c>
      <c r="S1272" s="71">
        <v>134.52000000000001</v>
      </c>
      <c r="T1272" s="162">
        <f t="shared" si="151"/>
        <v>-26.100000000000009</v>
      </c>
      <c r="U1272" s="71">
        <f t="shared" si="152"/>
        <v>55.98</v>
      </c>
      <c r="V1272" s="71">
        <f t="shared" si="153"/>
        <v>52.44</v>
      </c>
    </row>
    <row r="1273" spans="1:22" x14ac:dyDescent="0.25">
      <c r="A1273" s="60" t="s">
        <v>4232</v>
      </c>
      <c r="B1273" s="178" t="s">
        <v>1933</v>
      </c>
      <c r="C1273" s="181"/>
      <c r="D1273" s="181"/>
      <c r="E1273" s="180" t="s">
        <v>32</v>
      </c>
      <c r="F1273" s="181"/>
      <c r="G1273" s="182"/>
      <c r="H1273" s="182"/>
      <c r="I1273" s="177"/>
      <c r="J1273" s="182"/>
      <c r="K1273" s="177"/>
      <c r="L1273" s="182"/>
      <c r="M1273" s="183">
        <f>M1274+M1301+M1333+M1361</f>
        <v>24209.839999999997</v>
      </c>
      <c r="N1273" s="183">
        <f>N1274+N1301+N1333+N1361</f>
        <v>24209.839999999997</v>
      </c>
      <c r="O1273" s="37"/>
      <c r="P1273" s="67"/>
      <c r="Q1273" s="67"/>
      <c r="R1273" s="68">
        <v>30025.33</v>
      </c>
      <c r="S1273" s="68">
        <v>30025.33</v>
      </c>
      <c r="T1273" s="162">
        <f t="shared" si="151"/>
        <v>-5815.4900000000052</v>
      </c>
      <c r="U1273" s="71">
        <f t="shared" si="152"/>
        <v>0</v>
      </c>
      <c r="V1273" s="71">
        <f t="shared" si="153"/>
        <v>0</v>
      </c>
    </row>
    <row r="1274" spans="1:22" x14ac:dyDescent="0.25">
      <c r="A1274" s="60" t="s">
        <v>4233</v>
      </c>
      <c r="B1274" s="184" t="s">
        <v>1934</v>
      </c>
      <c r="C1274" s="187"/>
      <c r="D1274" s="187"/>
      <c r="E1274" s="186" t="s">
        <v>610</v>
      </c>
      <c r="F1274" s="187"/>
      <c r="G1274" s="188"/>
      <c r="H1274" s="188"/>
      <c r="I1274" s="177"/>
      <c r="J1274" s="188"/>
      <c r="K1274" s="177"/>
      <c r="L1274" s="188"/>
      <c r="M1274" s="189">
        <f>M1275+M1289+M1298</f>
        <v>15298.359999999997</v>
      </c>
      <c r="N1274" s="189">
        <f>N1275+N1289+N1298</f>
        <v>15298.359999999997</v>
      </c>
      <c r="O1274" s="37"/>
      <c r="P1274" s="69"/>
      <c r="Q1274" s="69"/>
      <c r="R1274" s="70">
        <v>18970.64</v>
      </c>
      <c r="S1274" s="70">
        <v>18970.64</v>
      </c>
      <c r="T1274" s="162">
        <f t="shared" si="151"/>
        <v>-3672.2800000000025</v>
      </c>
      <c r="U1274" s="71">
        <f t="shared" si="152"/>
        <v>0</v>
      </c>
      <c r="V1274" s="71">
        <f t="shared" si="153"/>
        <v>0</v>
      </c>
    </row>
    <row r="1275" spans="1:22" x14ac:dyDescent="0.25">
      <c r="A1275" s="60" t="s">
        <v>4234</v>
      </c>
      <c r="B1275" s="200" t="s">
        <v>1935</v>
      </c>
      <c r="C1275" s="201"/>
      <c r="D1275" s="201"/>
      <c r="E1275" s="202" t="s">
        <v>612</v>
      </c>
      <c r="F1275" s="201"/>
      <c r="G1275" s="203"/>
      <c r="H1275" s="203"/>
      <c r="I1275" s="177"/>
      <c r="J1275" s="203"/>
      <c r="K1275" s="177"/>
      <c r="L1275" s="203"/>
      <c r="M1275" s="204">
        <f>SUM(M1276:M1288)</f>
        <v>10207.959999999997</v>
      </c>
      <c r="N1275" s="204">
        <f>SUM(N1276:N1288)</f>
        <v>10207.959999999997</v>
      </c>
      <c r="O1275" s="37"/>
      <c r="P1275" s="72"/>
      <c r="Q1275" s="72"/>
      <c r="R1275" s="73">
        <v>12658.32</v>
      </c>
      <c r="S1275" s="73">
        <v>12658.32</v>
      </c>
      <c r="T1275" s="162">
        <f t="shared" si="151"/>
        <v>-2450.3600000000024</v>
      </c>
      <c r="U1275" s="71">
        <f t="shared" si="152"/>
        <v>0</v>
      </c>
      <c r="V1275" s="71">
        <f t="shared" si="153"/>
        <v>0</v>
      </c>
    </row>
    <row r="1276" spans="1:22" ht="24" x14ac:dyDescent="0.3">
      <c r="A1276" s="60" t="s">
        <v>4235</v>
      </c>
      <c r="B1276" s="190" t="s">
        <v>1936</v>
      </c>
      <c r="C1276" s="191" t="s">
        <v>131</v>
      </c>
      <c r="D1276" s="192">
        <v>95471</v>
      </c>
      <c r="E1276" s="198" t="s">
        <v>1937</v>
      </c>
      <c r="F1276" s="194" t="s">
        <v>102</v>
      </c>
      <c r="G1276" s="195">
        <v>2</v>
      </c>
      <c r="H1276" s="196">
        <v>2</v>
      </c>
      <c r="I1276" s="197">
        <v>764.02</v>
      </c>
      <c r="J1276" s="196">
        <v>616.17999999999995</v>
      </c>
      <c r="K1276" s="197">
        <v>33.58</v>
      </c>
      <c r="L1276" s="196">
        <v>27.08</v>
      </c>
      <c r="M1276" s="196">
        <f t="shared" ref="M1276:M1288" si="156">TRUNC(((J1276*G1276)+(L1276*G1276)),2)</f>
        <v>1286.52</v>
      </c>
      <c r="N1276" s="196">
        <f t="shared" ref="N1276:N1288" si="157">TRUNC(((J1276*H1276)+(L1276*H1276)),2)</f>
        <v>1286.52</v>
      </c>
      <c r="O1276" s="45"/>
      <c r="P1276" s="71">
        <v>764.02</v>
      </c>
      <c r="Q1276" s="71">
        <v>33.58</v>
      </c>
      <c r="R1276" s="71">
        <v>1595.2</v>
      </c>
      <c r="S1276" s="71">
        <v>1595.2</v>
      </c>
      <c r="T1276" s="162">
        <f t="shared" si="151"/>
        <v>-308.68000000000006</v>
      </c>
      <c r="U1276" s="71">
        <f t="shared" si="152"/>
        <v>1232.3599999999999</v>
      </c>
      <c r="V1276" s="71">
        <f t="shared" si="153"/>
        <v>54.16</v>
      </c>
    </row>
    <row r="1277" spans="1:22" ht="24" x14ac:dyDescent="0.3">
      <c r="A1277" s="60" t="s">
        <v>4236</v>
      </c>
      <c r="B1277" s="190" t="s">
        <v>1938</v>
      </c>
      <c r="C1277" s="191" t="s">
        <v>131</v>
      </c>
      <c r="D1277" s="192">
        <v>95469</v>
      </c>
      <c r="E1277" s="198" t="s">
        <v>1939</v>
      </c>
      <c r="F1277" s="194" t="s">
        <v>102</v>
      </c>
      <c r="G1277" s="195">
        <v>8</v>
      </c>
      <c r="H1277" s="196">
        <v>8</v>
      </c>
      <c r="I1277" s="197">
        <v>291.85000000000002</v>
      </c>
      <c r="J1277" s="196">
        <v>235.37</v>
      </c>
      <c r="K1277" s="197">
        <v>15.94</v>
      </c>
      <c r="L1277" s="196">
        <v>12.85</v>
      </c>
      <c r="M1277" s="196">
        <f t="shared" si="156"/>
        <v>1985.76</v>
      </c>
      <c r="N1277" s="196">
        <f t="shared" si="157"/>
        <v>1985.76</v>
      </c>
      <c r="O1277" s="45"/>
      <c r="P1277" s="71">
        <v>291.85000000000002</v>
      </c>
      <c r="Q1277" s="71">
        <v>15.94</v>
      </c>
      <c r="R1277" s="71">
        <v>2462.3200000000002</v>
      </c>
      <c r="S1277" s="71">
        <v>2462.3200000000002</v>
      </c>
      <c r="T1277" s="162">
        <f t="shared" si="151"/>
        <v>-476.56000000000017</v>
      </c>
      <c r="U1277" s="71">
        <f t="shared" si="152"/>
        <v>1882.96</v>
      </c>
      <c r="V1277" s="71">
        <f t="shared" si="153"/>
        <v>102.8</v>
      </c>
    </row>
    <row r="1278" spans="1:22" x14ac:dyDescent="0.3">
      <c r="A1278" s="60" t="s">
        <v>4237</v>
      </c>
      <c r="B1278" s="190" t="s">
        <v>1940</v>
      </c>
      <c r="C1278" s="191" t="s">
        <v>107</v>
      </c>
      <c r="D1278" s="192">
        <v>80517</v>
      </c>
      <c r="E1278" s="198" t="s">
        <v>616</v>
      </c>
      <c r="F1278" s="194" t="s">
        <v>102</v>
      </c>
      <c r="G1278" s="195">
        <v>8</v>
      </c>
      <c r="H1278" s="196">
        <v>8</v>
      </c>
      <c r="I1278" s="197">
        <v>299.64999999999998</v>
      </c>
      <c r="J1278" s="196">
        <v>241.66</v>
      </c>
      <c r="K1278" s="197">
        <v>60.82</v>
      </c>
      <c r="L1278" s="196">
        <v>49.05</v>
      </c>
      <c r="M1278" s="196">
        <f t="shared" si="156"/>
        <v>2325.6799999999998</v>
      </c>
      <c r="N1278" s="196">
        <f t="shared" si="157"/>
        <v>2325.6799999999998</v>
      </c>
      <c r="O1278" s="45"/>
      <c r="P1278" s="71">
        <v>299.64999999999998</v>
      </c>
      <c r="Q1278" s="71">
        <v>60.82</v>
      </c>
      <c r="R1278" s="71">
        <v>2883.76</v>
      </c>
      <c r="S1278" s="71">
        <v>2883.76</v>
      </c>
      <c r="T1278" s="162">
        <f t="shared" si="151"/>
        <v>-558.08000000000038</v>
      </c>
      <c r="U1278" s="71">
        <f t="shared" si="152"/>
        <v>1933.28</v>
      </c>
      <c r="V1278" s="71">
        <f t="shared" si="153"/>
        <v>392.4</v>
      </c>
    </row>
    <row r="1279" spans="1:22" x14ac:dyDescent="0.25">
      <c r="A1279" s="60" t="s">
        <v>4238</v>
      </c>
      <c r="B1279" s="190" t="s">
        <v>1941</v>
      </c>
      <c r="C1279" s="191" t="s">
        <v>107</v>
      </c>
      <c r="D1279" s="192">
        <v>80519</v>
      </c>
      <c r="E1279" s="198" t="s">
        <v>614</v>
      </c>
      <c r="F1279" s="194" t="s">
        <v>102</v>
      </c>
      <c r="G1279" s="195">
        <v>2</v>
      </c>
      <c r="H1279" s="196">
        <v>2</v>
      </c>
      <c r="I1279" s="197">
        <v>392.35</v>
      </c>
      <c r="J1279" s="196">
        <v>316.43</v>
      </c>
      <c r="K1279" s="197">
        <v>60.82</v>
      </c>
      <c r="L1279" s="196">
        <v>49.05</v>
      </c>
      <c r="M1279" s="196">
        <f t="shared" si="156"/>
        <v>730.96</v>
      </c>
      <c r="N1279" s="196">
        <f t="shared" si="157"/>
        <v>730.96</v>
      </c>
      <c r="O1279" s="37"/>
      <c r="P1279" s="71">
        <v>392.35</v>
      </c>
      <c r="Q1279" s="71">
        <v>60.82</v>
      </c>
      <c r="R1279" s="71">
        <v>906.34</v>
      </c>
      <c r="S1279" s="71">
        <v>906.34</v>
      </c>
      <c r="T1279" s="162">
        <f t="shared" si="151"/>
        <v>-175.38</v>
      </c>
      <c r="U1279" s="71">
        <f t="shared" si="152"/>
        <v>632.86</v>
      </c>
      <c r="V1279" s="71">
        <f t="shared" si="153"/>
        <v>98.1</v>
      </c>
    </row>
    <row r="1280" spans="1:22" x14ac:dyDescent="0.25">
      <c r="A1280" s="60" t="s">
        <v>4239</v>
      </c>
      <c r="B1280" s="190" t="s">
        <v>1942</v>
      </c>
      <c r="C1280" s="191" t="s">
        <v>107</v>
      </c>
      <c r="D1280" s="192">
        <v>80520</v>
      </c>
      <c r="E1280" s="198" t="s">
        <v>618</v>
      </c>
      <c r="F1280" s="194" t="s">
        <v>619</v>
      </c>
      <c r="G1280" s="195">
        <v>10</v>
      </c>
      <c r="H1280" s="196">
        <v>10</v>
      </c>
      <c r="I1280" s="197">
        <v>5.27</v>
      </c>
      <c r="J1280" s="196">
        <v>4.25</v>
      </c>
      <c r="K1280" s="197">
        <v>7.47</v>
      </c>
      <c r="L1280" s="196">
        <v>6.02</v>
      </c>
      <c r="M1280" s="196">
        <f t="shared" si="156"/>
        <v>102.7</v>
      </c>
      <c r="N1280" s="196">
        <f t="shared" si="157"/>
        <v>102.7</v>
      </c>
      <c r="O1280" s="37"/>
      <c r="P1280" s="71">
        <v>5.27</v>
      </c>
      <c r="Q1280" s="71">
        <v>7.47</v>
      </c>
      <c r="R1280" s="71">
        <v>127.4</v>
      </c>
      <c r="S1280" s="71">
        <v>127.4</v>
      </c>
      <c r="T1280" s="162">
        <f t="shared" si="151"/>
        <v>-24.700000000000003</v>
      </c>
      <c r="U1280" s="71">
        <f t="shared" si="152"/>
        <v>42.5</v>
      </c>
      <c r="V1280" s="71">
        <f t="shared" si="153"/>
        <v>60.2</v>
      </c>
    </row>
    <row r="1281" spans="1:22" x14ac:dyDescent="0.25">
      <c r="A1281" s="60" t="s">
        <v>4240</v>
      </c>
      <c r="B1281" s="190" t="s">
        <v>1943</v>
      </c>
      <c r="C1281" s="191" t="s">
        <v>107</v>
      </c>
      <c r="D1281" s="192">
        <v>80513</v>
      </c>
      <c r="E1281" s="198" t="s">
        <v>623</v>
      </c>
      <c r="F1281" s="194" t="s">
        <v>102</v>
      </c>
      <c r="G1281" s="195">
        <v>10</v>
      </c>
      <c r="H1281" s="196">
        <v>10</v>
      </c>
      <c r="I1281" s="197">
        <v>11.64</v>
      </c>
      <c r="J1281" s="196">
        <v>9.3800000000000008</v>
      </c>
      <c r="K1281" s="197">
        <v>11.96</v>
      </c>
      <c r="L1281" s="196">
        <v>9.64</v>
      </c>
      <c r="M1281" s="196">
        <f t="shared" si="156"/>
        <v>190.2</v>
      </c>
      <c r="N1281" s="196">
        <f t="shared" si="157"/>
        <v>190.2</v>
      </c>
      <c r="O1281" s="37"/>
      <c r="P1281" s="71">
        <v>11.64</v>
      </c>
      <c r="Q1281" s="71">
        <v>11.96</v>
      </c>
      <c r="R1281" s="71">
        <v>236</v>
      </c>
      <c r="S1281" s="71">
        <v>236</v>
      </c>
      <c r="T1281" s="162">
        <f t="shared" si="151"/>
        <v>-45.800000000000011</v>
      </c>
      <c r="U1281" s="71">
        <f t="shared" si="152"/>
        <v>93.8</v>
      </c>
      <c r="V1281" s="71">
        <f t="shared" si="153"/>
        <v>96.4</v>
      </c>
    </row>
    <row r="1282" spans="1:22" x14ac:dyDescent="0.25">
      <c r="A1282" s="60" t="s">
        <v>4241</v>
      </c>
      <c r="B1282" s="190" t="s">
        <v>1944</v>
      </c>
      <c r="C1282" s="191" t="s">
        <v>107</v>
      </c>
      <c r="D1282" s="192">
        <v>80514</v>
      </c>
      <c r="E1282" s="198" t="s">
        <v>625</v>
      </c>
      <c r="F1282" s="194" t="s">
        <v>102</v>
      </c>
      <c r="G1282" s="195">
        <v>10</v>
      </c>
      <c r="H1282" s="196">
        <v>10</v>
      </c>
      <c r="I1282" s="197">
        <v>40.590000000000003</v>
      </c>
      <c r="J1282" s="196">
        <v>32.729999999999997</v>
      </c>
      <c r="K1282" s="197">
        <v>5.23</v>
      </c>
      <c r="L1282" s="196">
        <v>4.21</v>
      </c>
      <c r="M1282" s="196">
        <f t="shared" si="156"/>
        <v>369.4</v>
      </c>
      <c r="N1282" s="196">
        <f t="shared" si="157"/>
        <v>369.4</v>
      </c>
      <c r="O1282" s="37"/>
      <c r="P1282" s="71">
        <v>40.590000000000003</v>
      </c>
      <c r="Q1282" s="71">
        <v>5.23</v>
      </c>
      <c r="R1282" s="71">
        <v>458.2</v>
      </c>
      <c r="S1282" s="71">
        <v>458.2</v>
      </c>
      <c r="T1282" s="162">
        <f t="shared" si="151"/>
        <v>-88.800000000000011</v>
      </c>
      <c r="U1282" s="71">
        <f t="shared" si="152"/>
        <v>327.3</v>
      </c>
      <c r="V1282" s="71">
        <f t="shared" si="153"/>
        <v>42.1</v>
      </c>
    </row>
    <row r="1283" spans="1:22" x14ac:dyDescent="0.25">
      <c r="A1283" s="60" t="s">
        <v>4242</v>
      </c>
      <c r="B1283" s="190" t="s">
        <v>1945</v>
      </c>
      <c r="C1283" s="191" t="s">
        <v>107</v>
      </c>
      <c r="D1283" s="192">
        <v>80510</v>
      </c>
      <c r="E1283" s="198" t="s">
        <v>627</v>
      </c>
      <c r="F1283" s="194" t="s">
        <v>102</v>
      </c>
      <c r="G1283" s="195">
        <v>10</v>
      </c>
      <c r="H1283" s="196">
        <v>10</v>
      </c>
      <c r="I1283" s="197">
        <v>12.8</v>
      </c>
      <c r="J1283" s="196">
        <v>10.32</v>
      </c>
      <c r="K1283" s="197">
        <v>5.61</v>
      </c>
      <c r="L1283" s="196">
        <v>4.5199999999999996</v>
      </c>
      <c r="M1283" s="196">
        <f t="shared" si="156"/>
        <v>148.4</v>
      </c>
      <c r="N1283" s="196">
        <f t="shared" si="157"/>
        <v>148.4</v>
      </c>
      <c r="O1283" s="37"/>
      <c r="P1283" s="71">
        <v>12.8</v>
      </c>
      <c r="Q1283" s="71">
        <v>5.61</v>
      </c>
      <c r="R1283" s="71">
        <v>184.1</v>
      </c>
      <c r="S1283" s="71">
        <v>184.1</v>
      </c>
      <c r="T1283" s="162">
        <f t="shared" si="151"/>
        <v>-35.699999999999989</v>
      </c>
      <c r="U1283" s="71">
        <f t="shared" si="152"/>
        <v>103.2</v>
      </c>
      <c r="V1283" s="71">
        <f t="shared" si="153"/>
        <v>45.2</v>
      </c>
    </row>
    <row r="1284" spans="1:22" ht="24" x14ac:dyDescent="0.3">
      <c r="A1284" s="60" t="s">
        <v>4243</v>
      </c>
      <c r="B1284" s="190" t="s">
        <v>1946</v>
      </c>
      <c r="C1284" s="191" t="s">
        <v>107</v>
      </c>
      <c r="D1284" s="192">
        <v>80526</v>
      </c>
      <c r="E1284" s="193" t="s">
        <v>2945</v>
      </c>
      <c r="F1284" s="194" t="s">
        <v>102</v>
      </c>
      <c r="G1284" s="195">
        <v>10</v>
      </c>
      <c r="H1284" s="196">
        <v>10</v>
      </c>
      <c r="I1284" s="197">
        <v>157.30000000000001</v>
      </c>
      <c r="J1284" s="196">
        <v>126.86</v>
      </c>
      <c r="K1284" s="197">
        <v>5.61</v>
      </c>
      <c r="L1284" s="196">
        <v>4.5199999999999996</v>
      </c>
      <c r="M1284" s="196">
        <f t="shared" si="156"/>
        <v>1313.8</v>
      </c>
      <c r="N1284" s="196">
        <f t="shared" si="157"/>
        <v>1313.8</v>
      </c>
      <c r="O1284" s="45"/>
      <c r="P1284" s="71">
        <v>157.30000000000001</v>
      </c>
      <c r="Q1284" s="71">
        <v>5.61</v>
      </c>
      <c r="R1284" s="71">
        <v>1629.1</v>
      </c>
      <c r="S1284" s="71">
        <v>1629.1</v>
      </c>
      <c r="T1284" s="162">
        <f t="shared" si="151"/>
        <v>-315.29999999999995</v>
      </c>
      <c r="U1284" s="71">
        <f t="shared" si="152"/>
        <v>1268.5999999999999</v>
      </c>
      <c r="V1284" s="71">
        <f t="shared" si="153"/>
        <v>45.2</v>
      </c>
    </row>
    <row r="1285" spans="1:22" x14ac:dyDescent="0.3">
      <c r="A1285" s="60" t="s">
        <v>4244</v>
      </c>
      <c r="B1285" s="190" t="s">
        <v>1947</v>
      </c>
      <c r="C1285" s="191" t="s">
        <v>131</v>
      </c>
      <c r="D1285" s="192">
        <v>95544</v>
      </c>
      <c r="E1285" s="198" t="s">
        <v>631</v>
      </c>
      <c r="F1285" s="194" t="s">
        <v>102</v>
      </c>
      <c r="G1285" s="195">
        <v>10</v>
      </c>
      <c r="H1285" s="196">
        <v>10</v>
      </c>
      <c r="I1285" s="197">
        <v>23.82</v>
      </c>
      <c r="J1285" s="196">
        <v>19.21</v>
      </c>
      <c r="K1285" s="197">
        <v>8.48</v>
      </c>
      <c r="L1285" s="196">
        <v>6.83</v>
      </c>
      <c r="M1285" s="196">
        <f t="shared" si="156"/>
        <v>260.39999999999998</v>
      </c>
      <c r="N1285" s="196">
        <f t="shared" si="157"/>
        <v>260.39999999999998</v>
      </c>
      <c r="O1285" s="45"/>
      <c r="P1285" s="71">
        <v>23.82</v>
      </c>
      <c r="Q1285" s="71">
        <v>8.48</v>
      </c>
      <c r="R1285" s="71">
        <v>323</v>
      </c>
      <c r="S1285" s="71">
        <v>323</v>
      </c>
      <c r="T1285" s="162">
        <f t="shared" si="151"/>
        <v>-62.600000000000023</v>
      </c>
      <c r="U1285" s="71">
        <f t="shared" si="152"/>
        <v>192.1</v>
      </c>
      <c r="V1285" s="71">
        <f t="shared" si="153"/>
        <v>68.3</v>
      </c>
    </row>
    <row r="1286" spans="1:22" x14ac:dyDescent="0.3">
      <c r="A1286" s="60" t="s">
        <v>4245</v>
      </c>
      <c r="B1286" s="190" t="s">
        <v>1948</v>
      </c>
      <c r="C1286" s="191" t="s">
        <v>127</v>
      </c>
      <c r="D1286" s="199" t="s">
        <v>633</v>
      </c>
      <c r="E1286" s="198" t="s">
        <v>634</v>
      </c>
      <c r="F1286" s="194" t="s">
        <v>102</v>
      </c>
      <c r="G1286" s="195">
        <v>8</v>
      </c>
      <c r="H1286" s="196">
        <v>8</v>
      </c>
      <c r="I1286" s="197">
        <v>106.08</v>
      </c>
      <c r="J1286" s="196">
        <v>85.55</v>
      </c>
      <c r="K1286" s="197">
        <v>7.47</v>
      </c>
      <c r="L1286" s="196">
        <v>6.02</v>
      </c>
      <c r="M1286" s="196">
        <f t="shared" si="156"/>
        <v>732.56</v>
      </c>
      <c r="N1286" s="196">
        <f t="shared" si="157"/>
        <v>732.56</v>
      </c>
      <c r="O1286" s="45"/>
      <c r="P1286" s="71">
        <v>106.08</v>
      </c>
      <c r="Q1286" s="71">
        <v>7.47</v>
      </c>
      <c r="R1286" s="71">
        <v>908.4</v>
      </c>
      <c r="S1286" s="71">
        <v>908.4</v>
      </c>
      <c r="T1286" s="162">
        <f t="shared" si="151"/>
        <v>-175.84000000000003</v>
      </c>
      <c r="U1286" s="71">
        <f t="shared" si="152"/>
        <v>684.4</v>
      </c>
      <c r="V1286" s="71">
        <f t="shared" si="153"/>
        <v>48.16</v>
      </c>
    </row>
    <row r="1287" spans="1:22" x14ac:dyDescent="0.25">
      <c r="A1287" s="60" t="s">
        <v>4246</v>
      </c>
      <c r="B1287" s="190" t="s">
        <v>1949</v>
      </c>
      <c r="C1287" s="191" t="s">
        <v>127</v>
      </c>
      <c r="D1287" s="199" t="s">
        <v>1950</v>
      </c>
      <c r="E1287" s="198" t="s">
        <v>1951</v>
      </c>
      <c r="F1287" s="194" t="s">
        <v>102</v>
      </c>
      <c r="G1287" s="195">
        <v>10</v>
      </c>
      <c r="H1287" s="196">
        <v>10</v>
      </c>
      <c r="I1287" s="197">
        <v>45.07</v>
      </c>
      <c r="J1287" s="196">
        <v>36.340000000000003</v>
      </c>
      <c r="K1287" s="197">
        <v>6.44</v>
      </c>
      <c r="L1287" s="196">
        <v>5.19</v>
      </c>
      <c r="M1287" s="196">
        <f t="shared" si="156"/>
        <v>415.3</v>
      </c>
      <c r="N1287" s="196">
        <f t="shared" si="157"/>
        <v>415.3</v>
      </c>
      <c r="O1287" s="37"/>
      <c r="P1287" s="71">
        <v>45.07</v>
      </c>
      <c r="Q1287" s="71">
        <v>6.44</v>
      </c>
      <c r="R1287" s="71">
        <v>515.1</v>
      </c>
      <c r="S1287" s="71">
        <v>515.1</v>
      </c>
      <c r="T1287" s="162">
        <f t="shared" si="151"/>
        <v>-99.800000000000011</v>
      </c>
      <c r="U1287" s="71">
        <f t="shared" si="152"/>
        <v>363.4</v>
      </c>
      <c r="V1287" s="71">
        <f t="shared" si="153"/>
        <v>51.9</v>
      </c>
    </row>
    <row r="1288" spans="1:22" ht="24" x14ac:dyDescent="0.3">
      <c r="A1288" s="60" t="s">
        <v>4247</v>
      </c>
      <c r="B1288" s="190" t="s">
        <v>1952</v>
      </c>
      <c r="C1288" s="191" t="s">
        <v>127</v>
      </c>
      <c r="D1288" s="199" t="s">
        <v>1953</v>
      </c>
      <c r="E1288" s="193" t="s">
        <v>2955</v>
      </c>
      <c r="F1288" s="194" t="s">
        <v>102</v>
      </c>
      <c r="G1288" s="195">
        <v>4</v>
      </c>
      <c r="H1288" s="196">
        <v>4</v>
      </c>
      <c r="I1288" s="197">
        <v>98</v>
      </c>
      <c r="J1288" s="196">
        <v>79.03</v>
      </c>
      <c r="K1288" s="197">
        <v>9.35</v>
      </c>
      <c r="L1288" s="196">
        <v>7.54</v>
      </c>
      <c r="M1288" s="196">
        <f t="shared" si="156"/>
        <v>346.28</v>
      </c>
      <c r="N1288" s="196">
        <f t="shared" si="157"/>
        <v>346.28</v>
      </c>
      <c r="O1288" s="45"/>
      <c r="P1288" s="71">
        <v>98</v>
      </c>
      <c r="Q1288" s="71">
        <v>9.35</v>
      </c>
      <c r="R1288" s="71">
        <v>429.4</v>
      </c>
      <c r="S1288" s="71">
        <v>429.4</v>
      </c>
      <c r="T1288" s="162">
        <f t="shared" si="151"/>
        <v>-83.12</v>
      </c>
      <c r="U1288" s="71">
        <f t="shared" si="152"/>
        <v>316.12</v>
      </c>
      <c r="V1288" s="71">
        <f t="shared" si="153"/>
        <v>30.16</v>
      </c>
    </row>
    <row r="1289" spans="1:22" x14ac:dyDescent="0.25">
      <c r="A1289" s="60" t="s">
        <v>4248</v>
      </c>
      <c r="B1289" s="200" t="s">
        <v>1954</v>
      </c>
      <c r="C1289" s="201"/>
      <c r="D1289" s="201"/>
      <c r="E1289" s="202" t="s">
        <v>636</v>
      </c>
      <c r="F1289" s="201"/>
      <c r="G1289" s="203"/>
      <c r="H1289" s="203"/>
      <c r="I1289" s="177"/>
      <c r="J1289" s="203"/>
      <c r="K1289" s="177"/>
      <c r="L1289" s="203"/>
      <c r="M1289" s="204">
        <f>SUM(M1290:M1297)</f>
        <v>4252.4799999999996</v>
      </c>
      <c r="N1289" s="204">
        <f>SUM(N1290:N1297)</f>
        <v>4252.4799999999996</v>
      </c>
      <c r="O1289" s="37"/>
      <c r="P1289" s="72"/>
      <c r="Q1289" s="72"/>
      <c r="R1289" s="73">
        <v>5273.32</v>
      </c>
      <c r="S1289" s="73">
        <v>5273.32</v>
      </c>
      <c r="T1289" s="162">
        <f t="shared" si="151"/>
        <v>-1020.8400000000001</v>
      </c>
      <c r="U1289" s="71">
        <f t="shared" si="152"/>
        <v>0</v>
      </c>
      <c r="V1289" s="71">
        <f t="shared" si="153"/>
        <v>0</v>
      </c>
    </row>
    <row r="1290" spans="1:22" x14ac:dyDescent="0.25">
      <c r="A1290" s="60" t="s">
        <v>4249</v>
      </c>
      <c r="B1290" s="190" t="s">
        <v>1955</v>
      </c>
      <c r="C1290" s="191" t="s">
        <v>107</v>
      </c>
      <c r="D1290" s="192">
        <v>80542</v>
      </c>
      <c r="E1290" s="198" t="s">
        <v>638</v>
      </c>
      <c r="F1290" s="194" t="s">
        <v>102</v>
      </c>
      <c r="G1290" s="195">
        <v>2</v>
      </c>
      <c r="H1290" s="196">
        <v>2</v>
      </c>
      <c r="I1290" s="197">
        <v>100.07</v>
      </c>
      <c r="J1290" s="196">
        <v>80.7</v>
      </c>
      <c r="K1290" s="197">
        <v>61.27</v>
      </c>
      <c r="L1290" s="196">
        <v>49.41</v>
      </c>
      <c r="M1290" s="196">
        <f t="shared" ref="M1290:M1297" si="158">TRUNC(((J1290*G1290)+(L1290*G1290)),2)</f>
        <v>260.22000000000003</v>
      </c>
      <c r="N1290" s="196">
        <f t="shared" ref="N1290:N1297" si="159">TRUNC(((J1290*H1290)+(L1290*H1290)),2)</f>
        <v>260.22000000000003</v>
      </c>
      <c r="O1290" s="37"/>
      <c r="P1290" s="71">
        <v>100.07</v>
      </c>
      <c r="Q1290" s="71">
        <v>61.27</v>
      </c>
      <c r="R1290" s="71">
        <v>322.68</v>
      </c>
      <c r="S1290" s="71">
        <v>322.68</v>
      </c>
      <c r="T1290" s="162">
        <f t="shared" si="151"/>
        <v>-62.45999999999998</v>
      </c>
      <c r="U1290" s="71">
        <f t="shared" si="152"/>
        <v>161.4</v>
      </c>
      <c r="V1290" s="71">
        <f t="shared" si="153"/>
        <v>98.82</v>
      </c>
    </row>
    <row r="1291" spans="1:22" x14ac:dyDescent="0.25">
      <c r="A1291" s="60" t="s">
        <v>4250</v>
      </c>
      <c r="B1291" s="190" t="s">
        <v>1956</v>
      </c>
      <c r="C1291" s="191" t="s">
        <v>107</v>
      </c>
      <c r="D1291" s="192">
        <v>80550</v>
      </c>
      <c r="E1291" s="198" t="s">
        <v>640</v>
      </c>
      <c r="F1291" s="194" t="s">
        <v>641</v>
      </c>
      <c r="G1291" s="195">
        <v>2</v>
      </c>
      <c r="H1291" s="196">
        <v>2</v>
      </c>
      <c r="I1291" s="197">
        <v>4.2699999999999996</v>
      </c>
      <c r="J1291" s="196">
        <v>3.44</v>
      </c>
      <c r="K1291" s="197">
        <v>5.61</v>
      </c>
      <c r="L1291" s="196">
        <v>4.5199999999999996</v>
      </c>
      <c r="M1291" s="196">
        <f t="shared" si="158"/>
        <v>15.92</v>
      </c>
      <c r="N1291" s="196">
        <f t="shared" si="159"/>
        <v>15.92</v>
      </c>
      <c r="O1291" s="37"/>
      <c r="P1291" s="71">
        <v>4.2699999999999996</v>
      </c>
      <c r="Q1291" s="71">
        <v>5.61</v>
      </c>
      <c r="R1291" s="71">
        <v>19.760000000000002</v>
      </c>
      <c r="S1291" s="71">
        <v>19.760000000000002</v>
      </c>
      <c r="T1291" s="162">
        <f t="shared" si="151"/>
        <v>-3.8400000000000016</v>
      </c>
      <c r="U1291" s="71">
        <f t="shared" si="152"/>
        <v>6.88</v>
      </c>
      <c r="V1291" s="71">
        <f t="shared" si="153"/>
        <v>9.0399999999999991</v>
      </c>
    </row>
    <row r="1292" spans="1:22" x14ac:dyDescent="0.25">
      <c r="A1292" s="60" t="s">
        <v>4251</v>
      </c>
      <c r="B1292" s="190" t="s">
        <v>1957</v>
      </c>
      <c r="C1292" s="191" t="s">
        <v>107</v>
      </c>
      <c r="D1292" s="192">
        <v>80555</v>
      </c>
      <c r="E1292" s="198" t="s">
        <v>643</v>
      </c>
      <c r="F1292" s="194" t="s">
        <v>102</v>
      </c>
      <c r="G1292" s="195">
        <v>10</v>
      </c>
      <c r="H1292" s="196">
        <v>10</v>
      </c>
      <c r="I1292" s="197">
        <v>51.84</v>
      </c>
      <c r="J1292" s="196">
        <v>41.8</v>
      </c>
      <c r="K1292" s="197">
        <v>9.35</v>
      </c>
      <c r="L1292" s="196">
        <v>7.54</v>
      </c>
      <c r="M1292" s="196">
        <f t="shared" si="158"/>
        <v>493.4</v>
      </c>
      <c r="N1292" s="196">
        <f t="shared" si="159"/>
        <v>493.4</v>
      </c>
      <c r="O1292" s="37"/>
      <c r="P1292" s="71">
        <v>51.84</v>
      </c>
      <c r="Q1292" s="71">
        <v>9.35</v>
      </c>
      <c r="R1292" s="71">
        <v>611.9</v>
      </c>
      <c r="S1292" s="71">
        <v>611.9</v>
      </c>
      <c r="T1292" s="162">
        <f t="shared" si="151"/>
        <v>-118.5</v>
      </c>
      <c r="U1292" s="71">
        <f t="shared" si="152"/>
        <v>418</v>
      </c>
      <c r="V1292" s="71">
        <f t="shared" si="153"/>
        <v>75.400000000000006</v>
      </c>
    </row>
    <row r="1293" spans="1:22" x14ac:dyDescent="0.3">
      <c r="A1293" s="60" t="s">
        <v>4252</v>
      </c>
      <c r="B1293" s="190" t="s">
        <v>1958</v>
      </c>
      <c r="C1293" s="191" t="s">
        <v>131</v>
      </c>
      <c r="D1293" s="192">
        <v>86883</v>
      </c>
      <c r="E1293" s="198" t="s">
        <v>645</v>
      </c>
      <c r="F1293" s="194" t="s">
        <v>102</v>
      </c>
      <c r="G1293" s="195">
        <v>10</v>
      </c>
      <c r="H1293" s="196">
        <v>10</v>
      </c>
      <c r="I1293" s="197">
        <v>9.68</v>
      </c>
      <c r="J1293" s="196">
        <v>7.8</v>
      </c>
      <c r="K1293" s="197">
        <v>2.2599999999999998</v>
      </c>
      <c r="L1293" s="196">
        <v>1.82</v>
      </c>
      <c r="M1293" s="196">
        <f t="shared" si="158"/>
        <v>96.2</v>
      </c>
      <c r="N1293" s="196">
        <f t="shared" si="159"/>
        <v>96.2</v>
      </c>
      <c r="O1293" s="45"/>
      <c r="P1293" s="71">
        <v>9.68</v>
      </c>
      <c r="Q1293" s="71">
        <v>2.2599999999999998</v>
      </c>
      <c r="R1293" s="71">
        <v>119.4</v>
      </c>
      <c r="S1293" s="71">
        <v>119.4</v>
      </c>
      <c r="T1293" s="162">
        <f t="shared" ref="T1293:T1356" si="160">N1293-S1293</f>
        <v>-23.200000000000003</v>
      </c>
      <c r="U1293" s="71">
        <f t="shared" si="152"/>
        <v>78</v>
      </c>
      <c r="V1293" s="71">
        <f t="shared" si="153"/>
        <v>18.2</v>
      </c>
    </row>
    <row r="1294" spans="1:22" ht="24" x14ac:dyDescent="0.3">
      <c r="A1294" s="60" t="s">
        <v>4253</v>
      </c>
      <c r="B1294" s="190" t="s">
        <v>1959</v>
      </c>
      <c r="C1294" s="191" t="s">
        <v>107</v>
      </c>
      <c r="D1294" s="192">
        <v>80573</v>
      </c>
      <c r="E1294" s="193" t="s">
        <v>2956</v>
      </c>
      <c r="F1294" s="194" t="s">
        <v>102</v>
      </c>
      <c r="G1294" s="195">
        <v>2</v>
      </c>
      <c r="H1294" s="196">
        <v>2</v>
      </c>
      <c r="I1294" s="197">
        <v>770.57</v>
      </c>
      <c r="J1294" s="196">
        <v>621.46</v>
      </c>
      <c r="K1294" s="197">
        <v>7.47</v>
      </c>
      <c r="L1294" s="196">
        <v>6.02</v>
      </c>
      <c r="M1294" s="196">
        <f t="shared" si="158"/>
        <v>1254.96</v>
      </c>
      <c r="N1294" s="196">
        <f t="shared" si="159"/>
        <v>1254.96</v>
      </c>
      <c r="O1294" s="45"/>
      <c r="P1294" s="71">
        <v>770.57</v>
      </c>
      <c r="Q1294" s="71">
        <v>7.47</v>
      </c>
      <c r="R1294" s="71">
        <v>1556.08</v>
      </c>
      <c r="S1294" s="71">
        <v>1556.08</v>
      </c>
      <c r="T1294" s="162">
        <f t="shared" si="160"/>
        <v>-301.11999999999989</v>
      </c>
      <c r="U1294" s="71">
        <f t="shared" si="152"/>
        <v>1242.92</v>
      </c>
      <c r="V1294" s="71">
        <f t="shared" si="153"/>
        <v>12.04</v>
      </c>
    </row>
    <row r="1295" spans="1:22" ht="24" x14ac:dyDescent="0.3">
      <c r="A1295" s="60" t="s">
        <v>4254</v>
      </c>
      <c r="B1295" s="190" t="s">
        <v>1960</v>
      </c>
      <c r="C1295" s="191" t="s">
        <v>107</v>
      </c>
      <c r="D1295" s="192">
        <v>80572</v>
      </c>
      <c r="E1295" s="198" t="s">
        <v>1961</v>
      </c>
      <c r="F1295" s="194" t="s">
        <v>102</v>
      </c>
      <c r="G1295" s="195">
        <v>8</v>
      </c>
      <c r="H1295" s="196">
        <v>8</v>
      </c>
      <c r="I1295" s="197">
        <v>123.08</v>
      </c>
      <c r="J1295" s="196">
        <v>99.26</v>
      </c>
      <c r="K1295" s="197">
        <v>7.47</v>
      </c>
      <c r="L1295" s="196">
        <v>6.02</v>
      </c>
      <c r="M1295" s="196">
        <f t="shared" si="158"/>
        <v>842.24</v>
      </c>
      <c r="N1295" s="196">
        <f t="shared" si="159"/>
        <v>842.24</v>
      </c>
      <c r="O1295" s="45"/>
      <c r="P1295" s="71">
        <v>123.08</v>
      </c>
      <c r="Q1295" s="71">
        <v>7.47</v>
      </c>
      <c r="R1295" s="71">
        <v>1044.4000000000001</v>
      </c>
      <c r="S1295" s="71">
        <v>1044.4000000000001</v>
      </c>
      <c r="T1295" s="162">
        <f t="shared" si="160"/>
        <v>-202.16000000000008</v>
      </c>
      <c r="U1295" s="71">
        <f t="shared" si="152"/>
        <v>794.08</v>
      </c>
      <c r="V1295" s="71">
        <f t="shared" si="153"/>
        <v>48.16</v>
      </c>
    </row>
    <row r="1296" spans="1:22" x14ac:dyDescent="0.25">
      <c r="A1296" s="60" t="s">
        <v>4255</v>
      </c>
      <c r="B1296" s="190" t="s">
        <v>1962</v>
      </c>
      <c r="C1296" s="191" t="s">
        <v>107</v>
      </c>
      <c r="D1296" s="192">
        <v>80580</v>
      </c>
      <c r="E1296" s="198" t="s">
        <v>650</v>
      </c>
      <c r="F1296" s="194" t="s">
        <v>102</v>
      </c>
      <c r="G1296" s="195">
        <v>10</v>
      </c>
      <c r="H1296" s="196">
        <v>10</v>
      </c>
      <c r="I1296" s="197">
        <v>74.66</v>
      </c>
      <c r="J1296" s="196">
        <v>60.21</v>
      </c>
      <c r="K1296" s="197">
        <v>5.61</v>
      </c>
      <c r="L1296" s="196">
        <v>4.5199999999999996</v>
      </c>
      <c r="M1296" s="196">
        <f t="shared" si="158"/>
        <v>647.29999999999995</v>
      </c>
      <c r="N1296" s="196">
        <f t="shared" si="159"/>
        <v>647.29999999999995</v>
      </c>
      <c r="O1296" s="37"/>
      <c r="P1296" s="71">
        <v>74.66</v>
      </c>
      <c r="Q1296" s="71">
        <v>5.61</v>
      </c>
      <c r="R1296" s="71">
        <v>802.7</v>
      </c>
      <c r="S1296" s="71">
        <v>802.7</v>
      </c>
      <c r="T1296" s="162">
        <f t="shared" si="160"/>
        <v>-155.40000000000009</v>
      </c>
      <c r="U1296" s="71">
        <f t="shared" ref="U1296:U1359" si="161">TRUNC(J1296*H1296,2)</f>
        <v>602.1</v>
      </c>
      <c r="V1296" s="71">
        <f t="shared" ref="V1296:V1359" si="162">TRUNC(L1296*H1296,2)</f>
        <v>45.2</v>
      </c>
    </row>
    <row r="1297" spans="1:22" x14ac:dyDescent="0.25">
      <c r="A1297" s="60" t="s">
        <v>4256</v>
      </c>
      <c r="B1297" s="190" t="s">
        <v>1963</v>
      </c>
      <c r="C1297" s="191" t="s">
        <v>107</v>
      </c>
      <c r="D1297" s="192">
        <v>80587</v>
      </c>
      <c r="E1297" s="198" t="s">
        <v>652</v>
      </c>
      <c r="F1297" s="194" t="s">
        <v>102</v>
      </c>
      <c r="G1297" s="195">
        <v>8</v>
      </c>
      <c r="H1297" s="196">
        <v>8</v>
      </c>
      <c r="I1297" s="197">
        <v>84.98</v>
      </c>
      <c r="J1297" s="196">
        <v>68.53</v>
      </c>
      <c r="K1297" s="197">
        <v>14.57</v>
      </c>
      <c r="L1297" s="196">
        <v>11.75</v>
      </c>
      <c r="M1297" s="196">
        <f t="shared" si="158"/>
        <v>642.24</v>
      </c>
      <c r="N1297" s="196">
        <f t="shared" si="159"/>
        <v>642.24</v>
      </c>
      <c r="O1297" s="37"/>
      <c r="P1297" s="71">
        <v>84.98</v>
      </c>
      <c r="Q1297" s="71">
        <v>14.57</v>
      </c>
      <c r="R1297" s="71">
        <v>796.4</v>
      </c>
      <c r="S1297" s="71">
        <v>796.4</v>
      </c>
      <c r="T1297" s="162">
        <f t="shared" si="160"/>
        <v>-154.15999999999997</v>
      </c>
      <c r="U1297" s="71">
        <f t="shared" si="161"/>
        <v>548.24</v>
      </c>
      <c r="V1297" s="71">
        <f t="shared" si="162"/>
        <v>94</v>
      </c>
    </row>
    <row r="1298" spans="1:22" x14ac:dyDescent="0.25">
      <c r="A1298" s="60" t="s">
        <v>4257</v>
      </c>
      <c r="B1298" s="200" t="s">
        <v>1964</v>
      </c>
      <c r="C1298" s="201"/>
      <c r="D1298" s="201"/>
      <c r="E1298" s="202" t="s">
        <v>662</v>
      </c>
      <c r="F1298" s="201"/>
      <c r="G1298" s="203"/>
      <c r="H1298" s="203"/>
      <c r="I1298" s="177"/>
      <c r="J1298" s="203"/>
      <c r="K1298" s="177"/>
      <c r="L1298" s="203"/>
      <c r="M1298" s="204">
        <f>SUM(M1299:M1300)</f>
        <v>837.92000000000007</v>
      </c>
      <c r="N1298" s="204">
        <f>SUM(N1299:N1300)</f>
        <v>837.92000000000007</v>
      </c>
      <c r="O1298" s="37"/>
      <c r="P1298" s="72"/>
      <c r="Q1298" s="72"/>
      <c r="R1298" s="73">
        <v>1039</v>
      </c>
      <c r="S1298" s="73">
        <v>1039</v>
      </c>
      <c r="T1298" s="162">
        <f t="shared" si="160"/>
        <v>-201.07999999999993</v>
      </c>
      <c r="U1298" s="71">
        <f t="shared" si="161"/>
        <v>0</v>
      </c>
      <c r="V1298" s="71">
        <f t="shared" si="162"/>
        <v>0</v>
      </c>
    </row>
    <row r="1299" spans="1:22" x14ac:dyDescent="0.25">
      <c r="A1299" s="60" t="s">
        <v>4258</v>
      </c>
      <c r="B1299" s="190" t="s">
        <v>1965</v>
      </c>
      <c r="C1299" s="191" t="s">
        <v>107</v>
      </c>
      <c r="D1299" s="192">
        <v>80929</v>
      </c>
      <c r="E1299" s="198" t="s">
        <v>666</v>
      </c>
      <c r="F1299" s="194" t="s">
        <v>102</v>
      </c>
      <c r="G1299" s="195">
        <v>4</v>
      </c>
      <c r="H1299" s="196">
        <v>4</v>
      </c>
      <c r="I1299" s="197">
        <v>171.03</v>
      </c>
      <c r="J1299" s="196">
        <v>137.93</v>
      </c>
      <c r="K1299" s="197">
        <v>35.5</v>
      </c>
      <c r="L1299" s="196">
        <v>28.63</v>
      </c>
      <c r="M1299" s="196">
        <f>TRUNC(((J1299*G1299)+(L1299*G1299)),2)</f>
        <v>666.24</v>
      </c>
      <c r="N1299" s="196">
        <f>TRUNC(((J1299*H1299)+(L1299*H1299)),2)</f>
        <v>666.24</v>
      </c>
      <c r="O1299" s="37"/>
      <c r="P1299" s="71">
        <v>171.03</v>
      </c>
      <c r="Q1299" s="71">
        <v>35.5</v>
      </c>
      <c r="R1299" s="71">
        <v>826.12</v>
      </c>
      <c r="S1299" s="71">
        <v>826.12</v>
      </c>
      <c r="T1299" s="162">
        <f t="shared" si="160"/>
        <v>-159.88</v>
      </c>
      <c r="U1299" s="71">
        <f t="shared" si="161"/>
        <v>551.72</v>
      </c>
      <c r="V1299" s="71">
        <f t="shared" si="162"/>
        <v>114.52</v>
      </c>
    </row>
    <row r="1300" spans="1:22" x14ac:dyDescent="0.25">
      <c r="A1300" s="60" t="s">
        <v>4259</v>
      </c>
      <c r="B1300" s="190" t="s">
        <v>1966</v>
      </c>
      <c r="C1300" s="191" t="s">
        <v>107</v>
      </c>
      <c r="D1300" s="192">
        <v>80926</v>
      </c>
      <c r="E1300" s="198" t="s">
        <v>668</v>
      </c>
      <c r="F1300" s="194" t="s">
        <v>102</v>
      </c>
      <c r="G1300" s="195">
        <v>2</v>
      </c>
      <c r="H1300" s="196">
        <v>2</v>
      </c>
      <c r="I1300" s="197">
        <v>83.65</v>
      </c>
      <c r="J1300" s="196">
        <v>67.459999999999994</v>
      </c>
      <c r="K1300" s="197">
        <v>22.79</v>
      </c>
      <c r="L1300" s="196">
        <v>18.38</v>
      </c>
      <c r="M1300" s="196">
        <f>TRUNC(((J1300*G1300)+(L1300*G1300)),2)</f>
        <v>171.68</v>
      </c>
      <c r="N1300" s="196">
        <f>TRUNC(((J1300*H1300)+(L1300*H1300)),2)</f>
        <v>171.68</v>
      </c>
      <c r="O1300" s="37"/>
      <c r="P1300" s="71">
        <v>83.65</v>
      </c>
      <c r="Q1300" s="71">
        <v>22.79</v>
      </c>
      <c r="R1300" s="71">
        <v>212.88</v>
      </c>
      <c r="S1300" s="71">
        <v>212.88</v>
      </c>
      <c r="T1300" s="162">
        <f t="shared" si="160"/>
        <v>-41.199999999999989</v>
      </c>
      <c r="U1300" s="71">
        <f t="shared" si="161"/>
        <v>134.91999999999999</v>
      </c>
      <c r="V1300" s="71">
        <f t="shared" si="162"/>
        <v>36.76</v>
      </c>
    </row>
    <row r="1301" spans="1:22" x14ac:dyDescent="0.25">
      <c r="A1301" s="60" t="s">
        <v>4260</v>
      </c>
      <c r="B1301" s="184" t="s">
        <v>1967</v>
      </c>
      <c r="C1301" s="187"/>
      <c r="D1301" s="187"/>
      <c r="E1301" s="186" t="s">
        <v>670</v>
      </c>
      <c r="F1301" s="187"/>
      <c r="G1301" s="188"/>
      <c r="H1301" s="188"/>
      <c r="I1301" s="177"/>
      <c r="J1301" s="188"/>
      <c r="K1301" s="177"/>
      <c r="L1301" s="188"/>
      <c r="M1301" s="189">
        <f>M1302+M1306+M1309+M1313+M1315+M1319+M1325+M1330</f>
        <v>4465.91</v>
      </c>
      <c r="N1301" s="189">
        <f>N1302+N1306+N1309+N1313+N1315+N1319+N1325+N1330</f>
        <v>4465.91</v>
      </c>
      <c r="O1301" s="37"/>
      <c r="P1301" s="69"/>
      <c r="Q1301" s="69"/>
      <c r="R1301" s="70">
        <v>5540.37</v>
      </c>
      <c r="S1301" s="70">
        <v>5540.37</v>
      </c>
      <c r="T1301" s="162">
        <f t="shared" si="160"/>
        <v>-1074.46</v>
      </c>
      <c r="U1301" s="71">
        <f t="shared" si="161"/>
        <v>0</v>
      </c>
      <c r="V1301" s="71">
        <f t="shared" si="162"/>
        <v>0</v>
      </c>
    </row>
    <row r="1302" spans="1:22" x14ac:dyDescent="0.25">
      <c r="A1302" s="60" t="s">
        <v>4261</v>
      </c>
      <c r="B1302" s="200" t="s">
        <v>1968</v>
      </c>
      <c r="C1302" s="201"/>
      <c r="D1302" s="201"/>
      <c r="E1302" s="202" t="s">
        <v>672</v>
      </c>
      <c r="F1302" s="201"/>
      <c r="G1302" s="203"/>
      <c r="H1302" s="203"/>
      <c r="I1302" s="177"/>
      <c r="J1302" s="203"/>
      <c r="K1302" s="177"/>
      <c r="L1302" s="203"/>
      <c r="M1302" s="204">
        <f>SUM(M1303:M1305)</f>
        <v>1746.24</v>
      </c>
      <c r="N1302" s="204">
        <f>SUM(N1303:N1305)</f>
        <v>1746.24</v>
      </c>
      <c r="O1302" s="37"/>
      <c r="P1302" s="72"/>
      <c r="Q1302" s="72"/>
      <c r="R1302" s="73">
        <v>2166.36</v>
      </c>
      <c r="S1302" s="73">
        <v>2166.36</v>
      </c>
      <c r="T1302" s="162">
        <f t="shared" si="160"/>
        <v>-420.12000000000012</v>
      </c>
      <c r="U1302" s="71">
        <f t="shared" si="161"/>
        <v>0</v>
      </c>
      <c r="V1302" s="71">
        <f t="shared" si="162"/>
        <v>0</v>
      </c>
    </row>
    <row r="1303" spans="1:22" x14ac:dyDescent="0.25">
      <c r="A1303" s="60" t="s">
        <v>4262</v>
      </c>
      <c r="B1303" s="190" t="s">
        <v>1969</v>
      </c>
      <c r="C1303" s="191" t="s">
        <v>107</v>
      </c>
      <c r="D1303" s="192">
        <v>81003</v>
      </c>
      <c r="E1303" s="198" t="s">
        <v>674</v>
      </c>
      <c r="F1303" s="194" t="s">
        <v>143</v>
      </c>
      <c r="G1303" s="195">
        <v>30</v>
      </c>
      <c r="H1303" s="196">
        <v>30</v>
      </c>
      <c r="I1303" s="197">
        <v>4.17</v>
      </c>
      <c r="J1303" s="196">
        <v>3.36</v>
      </c>
      <c r="K1303" s="197">
        <v>4.49</v>
      </c>
      <c r="L1303" s="196">
        <v>3.62</v>
      </c>
      <c r="M1303" s="196">
        <f>TRUNC(((J1303*G1303)+(L1303*G1303)),2)</f>
        <v>209.4</v>
      </c>
      <c r="N1303" s="196">
        <f>TRUNC(((J1303*H1303)+(L1303*H1303)),2)</f>
        <v>209.4</v>
      </c>
      <c r="O1303" s="37"/>
      <c r="P1303" s="71">
        <v>4.17</v>
      </c>
      <c r="Q1303" s="71">
        <v>4.49</v>
      </c>
      <c r="R1303" s="71">
        <v>259.8</v>
      </c>
      <c r="S1303" s="71">
        <v>259.8</v>
      </c>
      <c r="T1303" s="162">
        <f t="shared" si="160"/>
        <v>-50.400000000000006</v>
      </c>
      <c r="U1303" s="71">
        <f t="shared" si="161"/>
        <v>100.8</v>
      </c>
      <c r="V1303" s="71">
        <f t="shared" si="162"/>
        <v>108.6</v>
      </c>
    </row>
    <row r="1304" spans="1:22" x14ac:dyDescent="0.25">
      <c r="A1304" s="60" t="s">
        <v>4263</v>
      </c>
      <c r="B1304" s="190" t="s">
        <v>1970</v>
      </c>
      <c r="C1304" s="191" t="s">
        <v>107</v>
      </c>
      <c r="D1304" s="192">
        <v>81006</v>
      </c>
      <c r="E1304" s="198" t="s">
        <v>678</v>
      </c>
      <c r="F1304" s="194" t="s">
        <v>143</v>
      </c>
      <c r="G1304" s="195">
        <v>36</v>
      </c>
      <c r="H1304" s="196">
        <v>36</v>
      </c>
      <c r="I1304" s="197">
        <v>15.37</v>
      </c>
      <c r="J1304" s="196">
        <v>12.39</v>
      </c>
      <c r="K1304" s="197">
        <v>8.33</v>
      </c>
      <c r="L1304" s="196">
        <v>6.71</v>
      </c>
      <c r="M1304" s="196">
        <f>TRUNC(((J1304*G1304)+(L1304*G1304)),2)</f>
        <v>687.6</v>
      </c>
      <c r="N1304" s="196">
        <f>TRUNC(((J1304*H1304)+(L1304*H1304)),2)</f>
        <v>687.6</v>
      </c>
      <c r="O1304" s="37"/>
      <c r="P1304" s="71">
        <v>15.37</v>
      </c>
      <c r="Q1304" s="71">
        <v>8.33</v>
      </c>
      <c r="R1304" s="71">
        <v>853.2</v>
      </c>
      <c r="S1304" s="71">
        <v>853.2</v>
      </c>
      <c r="T1304" s="162">
        <f t="shared" si="160"/>
        <v>-165.60000000000002</v>
      </c>
      <c r="U1304" s="71">
        <f t="shared" si="161"/>
        <v>446.04</v>
      </c>
      <c r="V1304" s="71">
        <f t="shared" si="162"/>
        <v>241.56</v>
      </c>
    </row>
    <row r="1305" spans="1:22" x14ac:dyDescent="0.25">
      <c r="A1305" s="60" t="s">
        <v>4264</v>
      </c>
      <c r="B1305" s="190" t="s">
        <v>1971</v>
      </c>
      <c r="C1305" s="191" t="s">
        <v>107</v>
      </c>
      <c r="D1305" s="192">
        <v>81008</v>
      </c>
      <c r="E1305" s="198" t="s">
        <v>1972</v>
      </c>
      <c r="F1305" s="194" t="s">
        <v>143</v>
      </c>
      <c r="G1305" s="195">
        <v>18</v>
      </c>
      <c r="H1305" s="196">
        <v>18</v>
      </c>
      <c r="I1305" s="197">
        <v>43.36</v>
      </c>
      <c r="J1305" s="196">
        <v>34.96</v>
      </c>
      <c r="K1305" s="197">
        <v>15.16</v>
      </c>
      <c r="L1305" s="196">
        <v>12.22</v>
      </c>
      <c r="M1305" s="196">
        <f>TRUNC(((J1305*G1305)+(L1305*G1305)),2)</f>
        <v>849.24</v>
      </c>
      <c r="N1305" s="196">
        <f>TRUNC(((J1305*H1305)+(L1305*H1305)),2)</f>
        <v>849.24</v>
      </c>
      <c r="O1305" s="37"/>
      <c r="P1305" s="71">
        <v>43.36</v>
      </c>
      <c r="Q1305" s="71">
        <v>15.16</v>
      </c>
      <c r="R1305" s="71">
        <v>1053.3599999999999</v>
      </c>
      <c r="S1305" s="71">
        <v>1053.3599999999999</v>
      </c>
      <c r="T1305" s="162">
        <f t="shared" si="160"/>
        <v>-204.11999999999989</v>
      </c>
      <c r="U1305" s="71">
        <f t="shared" si="161"/>
        <v>629.28</v>
      </c>
      <c r="V1305" s="71">
        <f t="shared" si="162"/>
        <v>219.96</v>
      </c>
    </row>
    <row r="1306" spans="1:22" x14ac:dyDescent="0.25">
      <c r="A1306" s="60" t="s">
        <v>4265</v>
      </c>
      <c r="B1306" s="200" t="s">
        <v>1973</v>
      </c>
      <c r="C1306" s="201"/>
      <c r="D1306" s="201"/>
      <c r="E1306" s="202" t="s">
        <v>682</v>
      </c>
      <c r="F1306" s="201"/>
      <c r="G1306" s="203"/>
      <c r="H1306" s="203"/>
      <c r="I1306" s="177"/>
      <c r="J1306" s="203"/>
      <c r="K1306" s="177"/>
      <c r="L1306" s="203"/>
      <c r="M1306" s="204">
        <f>SUM(M1307:M1308)</f>
        <v>176.70000000000002</v>
      </c>
      <c r="N1306" s="204">
        <f>SUM(N1307:N1308)</f>
        <v>176.70000000000002</v>
      </c>
      <c r="O1306" s="37"/>
      <c r="P1306" s="72"/>
      <c r="Q1306" s="72"/>
      <c r="R1306" s="73">
        <v>219.48</v>
      </c>
      <c r="S1306" s="73">
        <v>219.48</v>
      </c>
      <c r="T1306" s="162">
        <f t="shared" si="160"/>
        <v>-42.779999999999973</v>
      </c>
      <c r="U1306" s="71">
        <f t="shared" si="161"/>
        <v>0</v>
      </c>
      <c r="V1306" s="71">
        <f t="shared" si="162"/>
        <v>0</v>
      </c>
    </row>
    <row r="1307" spans="1:22" x14ac:dyDescent="0.25">
      <c r="A1307" s="60" t="s">
        <v>4266</v>
      </c>
      <c r="B1307" s="190" t="s">
        <v>1974</v>
      </c>
      <c r="C1307" s="191" t="s">
        <v>107</v>
      </c>
      <c r="D1307" s="192">
        <v>81066</v>
      </c>
      <c r="E1307" s="198" t="s">
        <v>1183</v>
      </c>
      <c r="F1307" s="194" t="s">
        <v>102</v>
      </c>
      <c r="G1307" s="195">
        <v>6</v>
      </c>
      <c r="H1307" s="196">
        <v>6</v>
      </c>
      <c r="I1307" s="197">
        <v>1.02</v>
      </c>
      <c r="J1307" s="196">
        <v>0.82</v>
      </c>
      <c r="K1307" s="197">
        <v>3.37</v>
      </c>
      <c r="L1307" s="196">
        <v>2.71</v>
      </c>
      <c r="M1307" s="196">
        <f>TRUNC(((J1307*G1307)+(L1307*G1307)),2)</f>
        <v>21.18</v>
      </c>
      <c r="N1307" s="196">
        <f>TRUNC(((J1307*H1307)+(L1307*H1307)),2)</f>
        <v>21.18</v>
      </c>
      <c r="O1307" s="37"/>
      <c r="P1307" s="71">
        <v>1.02</v>
      </c>
      <c r="Q1307" s="71">
        <v>3.37</v>
      </c>
      <c r="R1307" s="71">
        <v>26.34</v>
      </c>
      <c r="S1307" s="71">
        <v>26.34</v>
      </c>
      <c r="T1307" s="162">
        <f t="shared" si="160"/>
        <v>-5.16</v>
      </c>
      <c r="U1307" s="71">
        <f t="shared" si="161"/>
        <v>4.92</v>
      </c>
      <c r="V1307" s="71">
        <f t="shared" si="162"/>
        <v>16.260000000000002</v>
      </c>
    </row>
    <row r="1308" spans="1:22" x14ac:dyDescent="0.3">
      <c r="A1308" s="60" t="s">
        <v>4267</v>
      </c>
      <c r="B1308" s="190" t="s">
        <v>1975</v>
      </c>
      <c r="C1308" s="191" t="s">
        <v>107</v>
      </c>
      <c r="D1308" s="192">
        <v>81069</v>
      </c>
      <c r="E1308" s="198" t="s">
        <v>684</v>
      </c>
      <c r="F1308" s="194" t="s">
        <v>102</v>
      </c>
      <c r="G1308" s="195">
        <v>18</v>
      </c>
      <c r="H1308" s="196">
        <v>18</v>
      </c>
      <c r="I1308" s="197">
        <v>5.5</v>
      </c>
      <c r="J1308" s="196">
        <v>4.43</v>
      </c>
      <c r="K1308" s="197">
        <v>5.23</v>
      </c>
      <c r="L1308" s="196">
        <v>4.21</v>
      </c>
      <c r="M1308" s="196">
        <f>TRUNC(((J1308*G1308)+(L1308*G1308)),2)</f>
        <v>155.52000000000001</v>
      </c>
      <c r="N1308" s="196">
        <f>TRUNC(((J1308*H1308)+(L1308*H1308)),2)</f>
        <v>155.52000000000001</v>
      </c>
      <c r="O1308" s="45"/>
      <c r="P1308" s="71">
        <v>5.5</v>
      </c>
      <c r="Q1308" s="71">
        <v>5.23</v>
      </c>
      <c r="R1308" s="71">
        <v>193.14</v>
      </c>
      <c r="S1308" s="71">
        <v>193.14</v>
      </c>
      <c r="T1308" s="162">
        <f t="shared" si="160"/>
        <v>-37.619999999999976</v>
      </c>
      <c r="U1308" s="71">
        <f t="shared" si="161"/>
        <v>79.739999999999995</v>
      </c>
      <c r="V1308" s="71">
        <f t="shared" si="162"/>
        <v>75.78</v>
      </c>
    </row>
    <row r="1309" spans="1:22" x14ac:dyDescent="0.25">
      <c r="A1309" s="60" t="s">
        <v>4268</v>
      </c>
      <c r="B1309" s="200" t="s">
        <v>1976</v>
      </c>
      <c r="C1309" s="201"/>
      <c r="D1309" s="201"/>
      <c r="E1309" s="202" t="s">
        <v>688</v>
      </c>
      <c r="F1309" s="201"/>
      <c r="G1309" s="203"/>
      <c r="H1309" s="203"/>
      <c r="I1309" s="177"/>
      <c r="J1309" s="203"/>
      <c r="K1309" s="177"/>
      <c r="L1309" s="203"/>
      <c r="M1309" s="204">
        <f>SUM(M1310:M1312)</f>
        <v>182.36</v>
      </c>
      <c r="N1309" s="204">
        <f>SUM(N1310:N1312)</f>
        <v>182.36</v>
      </c>
      <c r="O1309" s="37"/>
      <c r="P1309" s="72"/>
      <c r="Q1309" s="72"/>
      <c r="R1309" s="73">
        <v>226.32</v>
      </c>
      <c r="S1309" s="73">
        <v>226.32</v>
      </c>
      <c r="T1309" s="162">
        <f t="shared" si="160"/>
        <v>-43.95999999999998</v>
      </c>
      <c r="U1309" s="71">
        <f t="shared" si="161"/>
        <v>0</v>
      </c>
      <c r="V1309" s="71">
        <f t="shared" si="162"/>
        <v>0</v>
      </c>
    </row>
    <row r="1310" spans="1:22" x14ac:dyDescent="0.25">
      <c r="A1310" s="60" t="s">
        <v>4269</v>
      </c>
      <c r="B1310" s="190" t="s">
        <v>1977</v>
      </c>
      <c r="C1310" s="191" t="s">
        <v>107</v>
      </c>
      <c r="D1310" s="192">
        <v>81102</v>
      </c>
      <c r="E1310" s="198" t="s">
        <v>690</v>
      </c>
      <c r="F1310" s="194" t="s">
        <v>102</v>
      </c>
      <c r="G1310" s="195">
        <v>5</v>
      </c>
      <c r="H1310" s="196">
        <v>5</v>
      </c>
      <c r="I1310" s="197">
        <v>0.99</v>
      </c>
      <c r="J1310" s="196">
        <v>0.79</v>
      </c>
      <c r="K1310" s="197">
        <v>3.37</v>
      </c>
      <c r="L1310" s="196">
        <v>2.71</v>
      </c>
      <c r="M1310" s="196">
        <f>TRUNC(((J1310*G1310)+(L1310*G1310)),2)</f>
        <v>17.5</v>
      </c>
      <c r="N1310" s="196">
        <f>TRUNC(((J1310*H1310)+(L1310*H1310)),2)</f>
        <v>17.5</v>
      </c>
      <c r="O1310" s="37"/>
      <c r="P1310" s="84">
        <v>0.99</v>
      </c>
      <c r="Q1310" s="84">
        <v>3.37</v>
      </c>
      <c r="R1310" s="84">
        <v>21.8</v>
      </c>
      <c r="S1310" s="84">
        <v>21.8</v>
      </c>
      <c r="T1310" s="162">
        <f t="shared" si="160"/>
        <v>-4.3000000000000007</v>
      </c>
      <c r="U1310" s="71">
        <f t="shared" si="161"/>
        <v>3.95</v>
      </c>
      <c r="V1310" s="71">
        <f t="shared" si="162"/>
        <v>13.55</v>
      </c>
    </row>
    <row r="1311" spans="1:22" x14ac:dyDescent="0.25">
      <c r="A1311" s="60" t="s">
        <v>4270</v>
      </c>
      <c r="B1311" s="190" t="s">
        <v>1978</v>
      </c>
      <c r="C1311" s="191" t="s">
        <v>107</v>
      </c>
      <c r="D1311" s="192">
        <v>81105</v>
      </c>
      <c r="E1311" s="198" t="s">
        <v>696</v>
      </c>
      <c r="F1311" s="194" t="s">
        <v>102</v>
      </c>
      <c r="G1311" s="195">
        <v>6</v>
      </c>
      <c r="H1311" s="196">
        <v>6</v>
      </c>
      <c r="I1311" s="197">
        <v>6.13</v>
      </c>
      <c r="J1311" s="196">
        <v>4.9400000000000004</v>
      </c>
      <c r="K1311" s="197">
        <v>5.23</v>
      </c>
      <c r="L1311" s="196">
        <v>4.21</v>
      </c>
      <c r="M1311" s="196">
        <f>TRUNC(((J1311*G1311)+(L1311*G1311)),2)</f>
        <v>54.9</v>
      </c>
      <c r="N1311" s="196">
        <f>TRUNC(((J1311*H1311)+(L1311*H1311)),2)</f>
        <v>54.9</v>
      </c>
      <c r="O1311" s="37"/>
      <c r="P1311" s="75">
        <v>6.13</v>
      </c>
      <c r="Q1311" s="76">
        <v>5.23</v>
      </c>
      <c r="R1311" s="74">
        <v>68.16</v>
      </c>
      <c r="S1311" s="75">
        <v>68.16</v>
      </c>
      <c r="T1311" s="162">
        <f t="shared" si="160"/>
        <v>-13.259999999999998</v>
      </c>
      <c r="U1311" s="71">
        <f t="shared" si="161"/>
        <v>29.64</v>
      </c>
      <c r="V1311" s="71">
        <f t="shared" si="162"/>
        <v>25.26</v>
      </c>
    </row>
    <row r="1312" spans="1:22" x14ac:dyDescent="0.25">
      <c r="A1312" s="60" t="s">
        <v>4271</v>
      </c>
      <c r="B1312" s="190" t="s">
        <v>1979</v>
      </c>
      <c r="C1312" s="191" t="s">
        <v>107</v>
      </c>
      <c r="D1312" s="192">
        <v>81107</v>
      </c>
      <c r="E1312" s="198" t="s">
        <v>1980</v>
      </c>
      <c r="F1312" s="194" t="s">
        <v>102</v>
      </c>
      <c r="G1312" s="195">
        <v>4</v>
      </c>
      <c r="H1312" s="196">
        <v>4</v>
      </c>
      <c r="I1312" s="197">
        <v>27.17</v>
      </c>
      <c r="J1312" s="196">
        <v>21.91</v>
      </c>
      <c r="K1312" s="197">
        <v>6.92</v>
      </c>
      <c r="L1312" s="196">
        <v>5.58</v>
      </c>
      <c r="M1312" s="196">
        <f>TRUNC(((J1312*G1312)+(L1312*G1312)),2)</f>
        <v>109.96</v>
      </c>
      <c r="N1312" s="196">
        <f>TRUNC(((J1312*H1312)+(L1312*H1312)),2)</f>
        <v>109.96</v>
      </c>
      <c r="O1312" s="37"/>
      <c r="P1312" s="81">
        <v>27.17</v>
      </c>
      <c r="Q1312" s="81">
        <v>6.92</v>
      </c>
      <c r="R1312" s="81">
        <v>136.36000000000001</v>
      </c>
      <c r="S1312" s="81">
        <v>136.36000000000001</v>
      </c>
      <c r="T1312" s="162">
        <f t="shared" si="160"/>
        <v>-26.40000000000002</v>
      </c>
      <c r="U1312" s="71">
        <f t="shared" si="161"/>
        <v>87.64</v>
      </c>
      <c r="V1312" s="71">
        <f t="shared" si="162"/>
        <v>22.32</v>
      </c>
    </row>
    <row r="1313" spans="1:22" x14ac:dyDescent="0.25">
      <c r="A1313" s="60" t="s">
        <v>4272</v>
      </c>
      <c r="B1313" s="200" t="s">
        <v>1981</v>
      </c>
      <c r="C1313" s="201"/>
      <c r="D1313" s="201"/>
      <c r="E1313" s="202" t="s">
        <v>698</v>
      </c>
      <c r="F1313" s="201"/>
      <c r="G1313" s="203"/>
      <c r="H1313" s="203"/>
      <c r="I1313" s="177"/>
      <c r="J1313" s="203"/>
      <c r="K1313" s="177"/>
      <c r="L1313" s="203"/>
      <c r="M1313" s="204">
        <f>M1314</f>
        <v>41.64</v>
      </c>
      <c r="N1313" s="204">
        <f>N1314</f>
        <v>41.64</v>
      </c>
      <c r="O1313" s="37"/>
      <c r="P1313" s="102"/>
      <c r="Q1313" s="103"/>
      <c r="R1313" s="104">
        <v>51.68</v>
      </c>
      <c r="S1313" s="105">
        <v>51.68</v>
      </c>
      <c r="T1313" s="162">
        <f t="shared" si="160"/>
        <v>-10.039999999999999</v>
      </c>
      <c r="U1313" s="71">
        <f t="shared" si="161"/>
        <v>0</v>
      </c>
      <c r="V1313" s="71">
        <f t="shared" si="162"/>
        <v>0</v>
      </c>
    </row>
    <row r="1314" spans="1:22" ht="24" x14ac:dyDescent="0.3">
      <c r="A1314" s="60" t="s">
        <v>4273</v>
      </c>
      <c r="B1314" s="190" t="s">
        <v>1982</v>
      </c>
      <c r="C1314" s="191" t="s">
        <v>131</v>
      </c>
      <c r="D1314" s="192">
        <v>89579</v>
      </c>
      <c r="E1314" s="193" t="s">
        <v>2924</v>
      </c>
      <c r="F1314" s="194" t="s">
        <v>102</v>
      </c>
      <c r="G1314" s="195">
        <v>4</v>
      </c>
      <c r="H1314" s="196">
        <v>4</v>
      </c>
      <c r="I1314" s="197">
        <v>10.48</v>
      </c>
      <c r="J1314" s="196">
        <v>8.4499999999999993</v>
      </c>
      <c r="K1314" s="197">
        <v>2.44</v>
      </c>
      <c r="L1314" s="196">
        <v>1.96</v>
      </c>
      <c r="M1314" s="196">
        <f>TRUNC(((J1314*G1314)+(L1314*G1314)),2)</f>
        <v>41.64</v>
      </c>
      <c r="N1314" s="196">
        <f>TRUNC(((J1314*H1314)+(L1314*H1314)),2)</f>
        <v>41.64</v>
      </c>
      <c r="O1314" s="45"/>
      <c r="P1314" s="81">
        <v>10.48</v>
      </c>
      <c r="Q1314" s="81">
        <v>2.44</v>
      </c>
      <c r="R1314" s="81">
        <v>51.68</v>
      </c>
      <c r="S1314" s="81">
        <v>51.68</v>
      </c>
      <c r="T1314" s="162">
        <f t="shared" si="160"/>
        <v>-10.039999999999999</v>
      </c>
      <c r="U1314" s="71">
        <f t="shared" si="161"/>
        <v>33.799999999999997</v>
      </c>
      <c r="V1314" s="71">
        <f t="shared" si="162"/>
        <v>7.84</v>
      </c>
    </row>
    <row r="1315" spans="1:22" x14ac:dyDescent="0.25">
      <c r="A1315" s="60" t="s">
        <v>4274</v>
      </c>
      <c r="B1315" s="200" t="s">
        <v>1983</v>
      </c>
      <c r="C1315" s="201"/>
      <c r="D1315" s="201"/>
      <c r="E1315" s="202" t="s">
        <v>703</v>
      </c>
      <c r="F1315" s="201"/>
      <c r="G1315" s="203"/>
      <c r="H1315" s="203"/>
      <c r="I1315" s="177"/>
      <c r="J1315" s="203"/>
      <c r="K1315" s="177"/>
      <c r="L1315" s="203"/>
      <c r="M1315" s="204">
        <f>SUM(M1316:M1318)</f>
        <v>468.88</v>
      </c>
      <c r="N1315" s="204">
        <f>SUM(N1316:N1318)</f>
        <v>468.88</v>
      </c>
      <c r="O1315" s="37"/>
      <c r="P1315" s="72"/>
      <c r="Q1315" s="72"/>
      <c r="R1315" s="73">
        <v>581.99</v>
      </c>
      <c r="S1315" s="73">
        <v>581.99</v>
      </c>
      <c r="T1315" s="162">
        <f t="shared" si="160"/>
        <v>-113.11000000000001</v>
      </c>
      <c r="U1315" s="71">
        <f t="shared" si="161"/>
        <v>0</v>
      </c>
      <c r="V1315" s="71">
        <f t="shared" si="162"/>
        <v>0</v>
      </c>
    </row>
    <row r="1316" spans="1:22" ht="24" x14ac:dyDescent="0.3">
      <c r="A1316" s="60" t="s">
        <v>4275</v>
      </c>
      <c r="B1316" s="190" t="s">
        <v>1984</v>
      </c>
      <c r="C1316" s="191" t="s">
        <v>131</v>
      </c>
      <c r="D1316" s="192">
        <v>89481</v>
      </c>
      <c r="E1316" s="198" t="s">
        <v>1985</v>
      </c>
      <c r="F1316" s="194" t="s">
        <v>102</v>
      </c>
      <c r="G1316" s="195">
        <v>15</v>
      </c>
      <c r="H1316" s="196">
        <v>15</v>
      </c>
      <c r="I1316" s="197">
        <v>2.75</v>
      </c>
      <c r="J1316" s="196">
        <v>2.21</v>
      </c>
      <c r="K1316" s="197">
        <v>2.62</v>
      </c>
      <c r="L1316" s="196">
        <v>2.11</v>
      </c>
      <c r="M1316" s="196">
        <f>TRUNC(((J1316*G1316)+(L1316*G1316)),2)</f>
        <v>64.8</v>
      </c>
      <c r="N1316" s="196">
        <f>TRUNC(((J1316*H1316)+(L1316*H1316)),2)</f>
        <v>64.8</v>
      </c>
      <c r="O1316" s="45"/>
      <c r="P1316" s="71">
        <v>2.75</v>
      </c>
      <c r="Q1316" s="71">
        <v>2.62</v>
      </c>
      <c r="R1316" s="71">
        <v>80.55</v>
      </c>
      <c r="S1316" s="71">
        <v>80.55</v>
      </c>
      <c r="T1316" s="162">
        <f t="shared" si="160"/>
        <v>-15.75</v>
      </c>
      <c r="U1316" s="71">
        <f t="shared" si="161"/>
        <v>33.15</v>
      </c>
      <c r="V1316" s="71">
        <f t="shared" si="162"/>
        <v>31.65</v>
      </c>
    </row>
    <row r="1317" spans="1:22" x14ac:dyDescent="0.25">
      <c r="A1317" s="60" t="s">
        <v>4276</v>
      </c>
      <c r="B1317" s="190" t="s">
        <v>1986</v>
      </c>
      <c r="C1317" s="191" t="s">
        <v>107</v>
      </c>
      <c r="D1317" s="192">
        <v>81324</v>
      </c>
      <c r="E1317" s="198" t="s">
        <v>708</v>
      </c>
      <c r="F1317" s="194" t="s">
        <v>102</v>
      </c>
      <c r="G1317" s="195">
        <v>16</v>
      </c>
      <c r="H1317" s="196">
        <v>16</v>
      </c>
      <c r="I1317" s="197">
        <v>5.97</v>
      </c>
      <c r="J1317" s="196">
        <v>4.8099999999999996</v>
      </c>
      <c r="K1317" s="197">
        <v>10.46</v>
      </c>
      <c r="L1317" s="196">
        <v>8.43</v>
      </c>
      <c r="M1317" s="196">
        <f>TRUNC(((J1317*G1317)+(L1317*G1317)),2)</f>
        <v>211.84</v>
      </c>
      <c r="N1317" s="196">
        <f>TRUNC(((J1317*H1317)+(L1317*H1317)),2)</f>
        <v>211.84</v>
      </c>
      <c r="O1317" s="37"/>
      <c r="P1317" s="71">
        <v>5.97</v>
      </c>
      <c r="Q1317" s="71">
        <v>10.46</v>
      </c>
      <c r="R1317" s="71">
        <v>262.88</v>
      </c>
      <c r="S1317" s="71">
        <v>262.88</v>
      </c>
      <c r="T1317" s="162">
        <f t="shared" si="160"/>
        <v>-51.039999999999992</v>
      </c>
      <c r="U1317" s="71">
        <f t="shared" si="161"/>
        <v>76.959999999999994</v>
      </c>
      <c r="V1317" s="71">
        <f t="shared" si="162"/>
        <v>134.88</v>
      </c>
    </row>
    <row r="1318" spans="1:22" x14ac:dyDescent="0.25">
      <c r="A1318" s="60" t="s">
        <v>4277</v>
      </c>
      <c r="B1318" s="190" t="s">
        <v>1987</v>
      </c>
      <c r="C1318" s="191" t="s">
        <v>107</v>
      </c>
      <c r="D1318" s="192">
        <v>81380</v>
      </c>
      <c r="E1318" s="198" t="s">
        <v>712</v>
      </c>
      <c r="F1318" s="194" t="s">
        <v>102</v>
      </c>
      <c r="G1318" s="195">
        <v>12</v>
      </c>
      <c r="H1318" s="196">
        <v>12</v>
      </c>
      <c r="I1318" s="197">
        <v>11.66</v>
      </c>
      <c r="J1318" s="196">
        <v>9.4</v>
      </c>
      <c r="K1318" s="197">
        <v>8.2200000000000006</v>
      </c>
      <c r="L1318" s="196">
        <v>6.62</v>
      </c>
      <c r="M1318" s="196">
        <f>TRUNC(((J1318*G1318)+(L1318*G1318)),2)</f>
        <v>192.24</v>
      </c>
      <c r="N1318" s="196">
        <f>TRUNC(((J1318*H1318)+(L1318*H1318)),2)</f>
        <v>192.24</v>
      </c>
      <c r="O1318" s="37"/>
      <c r="P1318" s="71">
        <v>11.66</v>
      </c>
      <c r="Q1318" s="71">
        <v>8.2200000000000006</v>
      </c>
      <c r="R1318" s="71">
        <v>238.56</v>
      </c>
      <c r="S1318" s="71">
        <v>238.56</v>
      </c>
      <c r="T1318" s="162">
        <f t="shared" si="160"/>
        <v>-46.319999999999993</v>
      </c>
      <c r="U1318" s="71">
        <f t="shared" si="161"/>
        <v>112.8</v>
      </c>
      <c r="V1318" s="71">
        <f t="shared" si="162"/>
        <v>79.44</v>
      </c>
    </row>
    <row r="1319" spans="1:22" x14ac:dyDescent="0.25">
      <c r="A1319" s="60" t="s">
        <v>4278</v>
      </c>
      <c r="B1319" s="200" t="s">
        <v>1988</v>
      </c>
      <c r="C1319" s="201"/>
      <c r="D1319" s="201"/>
      <c r="E1319" s="202" t="s">
        <v>716</v>
      </c>
      <c r="F1319" s="201"/>
      <c r="G1319" s="203"/>
      <c r="H1319" s="203"/>
      <c r="I1319" s="177"/>
      <c r="J1319" s="203"/>
      <c r="K1319" s="177"/>
      <c r="L1319" s="203"/>
      <c r="M1319" s="204">
        <f>SUM(M1320:M1324)</f>
        <v>938.24</v>
      </c>
      <c r="N1319" s="204">
        <f>SUM(N1320:N1324)</f>
        <v>938.24</v>
      </c>
      <c r="O1319" s="37"/>
      <c r="P1319" s="72"/>
      <c r="Q1319" s="72"/>
      <c r="R1319" s="73">
        <v>1163.6300000000001</v>
      </c>
      <c r="S1319" s="73">
        <v>1163.6300000000001</v>
      </c>
      <c r="T1319" s="162">
        <f t="shared" si="160"/>
        <v>-225.3900000000001</v>
      </c>
      <c r="U1319" s="71">
        <f t="shared" si="161"/>
        <v>0</v>
      </c>
      <c r="V1319" s="71">
        <f t="shared" si="162"/>
        <v>0</v>
      </c>
    </row>
    <row r="1320" spans="1:22" x14ac:dyDescent="0.25">
      <c r="A1320" s="60" t="s">
        <v>4279</v>
      </c>
      <c r="B1320" s="190" t="s">
        <v>1989</v>
      </c>
      <c r="C1320" s="191" t="s">
        <v>107</v>
      </c>
      <c r="D1320" s="192">
        <v>81405</v>
      </c>
      <c r="E1320" s="198" t="s">
        <v>718</v>
      </c>
      <c r="F1320" s="194" t="s">
        <v>102</v>
      </c>
      <c r="G1320" s="195">
        <v>7</v>
      </c>
      <c r="H1320" s="196">
        <v>7</v>
      </c>
      <c r="I1320" s="197">
        <v>11.38</v>
      </c>
      <c r="J1320" s="196">
        <v>9.17</v>
      </c>
      <c r="K1320" s="197">
        <v>11.21</v>
      </c>
      <c r="L1320" s="196">
        <v>9.0399999999999991</v>
      </c>
      <c r="M1320" s="196">
        <f>TRUNC(((J1320*G1320)+(L1320*G1320)),2)</f>
        <v>127.47</v>
      </c>
      <c r="N1320" s="196">
        <f>TRUNC(((J1320*H1320)+(L1320*H1320)),2)</f>
        <v>127.47</v>
      </c>
      <c r="O1320" s="37"/>
      <c r="P1320" s="71">
        <v>11.38</v>
      </c>
      <c r="Q1320" s="71">
        <v>11.21</v>
      </c>
      <c r="R1320" s="71">
        <v>158.13</v>
      </c>
      <c r="S1320" s="71">
        <v>158.13</v>
      </c>
      <c r="T1320" s="162">
        <f t="shared" si="160"/>
        <v>-30.659999999999997</v>
      </c>
      <c r="U1320" s="71">
        <f t="shared" si="161"/>
        <v>64.19</v>
      </c>
      <c r="V1320" s="71">
        <f t="shared" si="162"/>
        <v>63.28</v>
      </c>
    </row>
    <row r="1321" spans="1:22" x14ac:dyDescent="0.25">
      <c r="A1321" s="60" t="s">
        <v>4280</v>
      </c>
      <c r="B1321" s="190" t="s">
        <v>1990</v>
      </c>
      <c r="C1321" s="191" t="s">
        <v>107</v>
      </c>
      <c r="D1321" s="192">
        <v>81407</v>
      </c>
      <c r="E1321" s="198" t="s">
        <v>1991</v>
      </c>
      <c r="F1321" s="194" t="s">
        <v>102</v>
      </c>
      <c r="G1321" s="195">
        <v>3</v>
      </c>
      <c r="H1321" s="196">
        <v>3</v>
      </c>
      <c r="I1321" s="197">
        <v>61.73</v>
      </c>
      <c r="J1321" s="196">
        <v>49.78</v>
      </c>
      <c r="K1321" s="197">
        <v>16.82</v>
      </c>
      <c r="L1321" s="196">
        <v>13.56</v>
      </c>
      <c r="M1321" s="196">
        <f>TRUNC(((J1321*G1321)+(L1321*G1321)),2)</f>
        <v>190.02</v>
      </c>
      <c r="N1321" s="196">
        <f>TRUNC(((J1321*H1321)+(L1321*H1321)),2)</f>
        <v>190.02</v>
      </c>
      <c r="O1321" s="37"/>
      <c r="P1321" s="71">
        <v>61.73</v>
      </c>
      <c r="Q1321" s="71">
        <v>16.82</v>
      </c>
      <c r="R1321" s="71">
        <v>235.65</v>
      </c>
      <c r="S1321" s="71">
        <v>235.65</v>
      </c>
      <c r="T1321" s="162">
        <f t="shared" si="160"/>
        <v>-45.629999999999995</v>
      </c>
      <c r="U1321" s="71">
        <f t="shared" si="161"/>
        <v>149.34</v>
      </c>
      <c r="V1321" s="71">
        <f t="shared" si="162"/>
        <v>40.68</v>
      </c>
    </row>
    <row r="1322" spans="1:22" x14ac:dyDescent="0.25">
      <c r="A1322" s="60" t="s">
        <v>4281</v>
      </c>
      <c r="B1322" s="190" t="s">
        <v>1992</v>
      </c>
      <c r="C1322" s="191" t="s">
        <v>107</v>
      </c>
      <c r="D1322" s="192">
        <v>81424</v>
      </c>
      <c r="E1322" s="198" t="s">
        <v>722</v>
      </c>
      <c r="F1322" s="194" t="s">
        <v>102</v>
      </c>
      <c r="G1322" s="195">
        <v>12</v>
      </c>
      <c r="H1322" s="196">
        <v>12</v>
      </c>
      <c r="I1322" s="197">
        <v>9.9600000000000009</v>
      </c>
      <c r="J1322" s="196">
        <v>8.0299999999999994</v>
      </c>
      <c r="K1322" s="197">
        <v>11.21</v>
      </c>
      <c r="L1322" s="196">
        <v>9.0399999999999991</v>
      </c>
      <c r="M1322" s="196">
        <f>TRUNC(((J1322*G1322)+(L1322*G1322)),2)</f>
        <v>204.84</v>
      </c>
      <c r="N1322" s="196">
        <f>TRUNC(((J1322*H1322)+(L1322*H1322)),2)</f>
        <v>204.84</v>
      </c>
      <c r="O1322" s="37"/>
      <c r="P1322" s="71">
        <v>9.9600000000000009</v>
      </c>
      <c r="Q1322" s="71">
        <v>11.21</v>
      </c>
      <c r="R1322" s="71">
        <v>254.04</v>
      </c>
      <c r="S1322" s="71">
        <v>254.04</v>
      </c>
      <c r="T1322" s="162">
        <f t="shared" si="160"/>
        <v>-49.199999999999989</v>
      </c>
      <c r="U1322" s="71">
        <f t="shared" si="161"/>
        <v>96.36</v>
      </c>
      <c r="V1322" s="71">
        <f t="shared" si="162"/>
        <v>108.48</v>
      </c>
    </row>
    <row r="1323" spans="1:22" x14ac:dyDescent="0.25">
      <c r="A1323" s="60" t="s">
        <v>4282</v>
      </c>
      <c r="B1323" s="190" t="s">
        <v>1993</v>
      </c>
      <c r="C1323" s="191" t="s">
        <v>107</v>
      </c>
      <c r="D1323" s="192">
        <v>81427</v>
      </c>
      <c r="E1323" s="198" t="s">
        <v>1994</v>
      </c>
      <c r="F1323" s="194" t="s">
        <v>102</v>
      </c>
      <c r="G1323" s="195">
        <v>5</v>
      </c>
      <c r="H1323" s="196">
        <v>5</v>
      </c>
      <c r="I1323" s="197">
        <v>56.63</v>
      </c>
      <c r="J1323" s="196">
        <v>45.67</v>
      </c>
      <c r="K1323" s="197">
        <v>16.82</v>
      </c>
      <c r="L1323" s="196">
        <v>13.56</v>
      </c>
      <c r="M1323" s="196">
        <f>TRUNC(((J1323*G1323)+(L1323*G1323)),2)</f>
        <v>296.14999999999998</v>
      </c>
      <c r="N1323" s="196">
        <f>TRUNC(((J1323*H1323)+(L1323*H1323)),2)</f>
        <v>296.14999999999998</v>
      </c>
      <c r="O1323" s="37"/>
      <c r="P1323" s="71">
        <v>56.63</v>
      </c>
      <c r="Q1323" s="71">
        <v>16.82</v>
      </c>
      <c r="R1323" s="71">
        <v>367.25</v>
      </c>
      <c r="S1323" s="71">
        <v>367.25</v>
      </c>
      <c r="T1323" s="162">
        <f t="shared" si="160"/>
        <v>-71.100000000000023</v>
      </c>
      <c r="U1323" s="71">
        <f t="shared" si="161"/>
        <v>228.35</v>
      </c>
      <c r="V1323" s="71">
        <f t="shared" si="162"/>
        <v>67.8</v>
      </c>
    </row>
    <row r="1324" spans="1:22" x14ac:dyDescent="0.25">
      <c r="A1324" s="60" t="s">
        <v>4283</v>
      </c>
      <c r="B1324" s="190" t="s">
        <v>1995</v>
      </c>
      <c r="C1324" s="191" t="s">
        <v>107</v>
      </c>
      <c r="D1324" s="192">
        <v>81445</v>
      </c>
      <c r="E1324" s="198" t="s">
        <v>1996</v>
      </c>
      <c r="F1324" s="194" t="s">
        <v>102</v>
      </c>
      <c r="G1324" s="195">
        <v>8</v>
      </c>
      <c r="H1324" s="196">
        <v>8</v>
      </c>
      <c r="I1324" s="197">
        <v>11.47</v>
      </c>
      <c r="J1324" s="196">
        <v>9.25</v>
      </c>
      <c r="K1324" s="197">
        <v>7.1</v>
      </c>
      <c r="L1324" s="196">
        <v>5.72</v>
      </c>
      <c r="M1324" s="196">
        <f>TRUNC(((J1324*G1324)+(L1324*G1324)),2)</f>
        <v>119.76</v>
      </c>
      <c r="N1324" s="196">
        <f>TRUNC(((J1324*H1324)+(L1324*H1324)),2)</f>
        <v>119.76</v>
      </c>
      <c r="O1324" s="37"/>
      <c r="P1324" s="71">
        <v>11.47</v>
      </c>
      <c r="Q1324" s="71">
        <v>7.1</v>
      </c>
      <c r="R1324" s="71">
        <v>148.56</v>
      </c>
      <c r="S1324" s="71">
        <v>148.56</v>
      </c>
      <c r="T1324" s="162">
        <f t="shared" si="160"/>
        <v>-28.799999999999997</v>
      </c>
      <c r="U1324" s="71">
        <f t="shared" si="161"/>
        <v>74</v>
      </c>
      <c r="V1324" s="71">
        <f t="shared" si="162"/>
        <v>45.76</v>
      </c>
    </row>
    <row r="1325" spans="1:22" x14ac:dyDescent="0.25">
      <c r="A1325" s="60" t="s">
        <v>4284</v>
      </c>
      <c r="B1325" s="200" t="s">
        <v>1997</v>
      </c>
      <c r="C1325" s="201"/>
      <c r="D1325" s="201"/>
      <c r="E1325" s="202" t="s">
        <v>1998</v>
      </c>
      <c r="F1325" s="201"/>
      <c r="G1325" s="203"/>
      <c r="H1325" s="203"/>
      <c r="I1325" s="177"/>
      <c r="J1325" s="203"/>
      <c r="K1325" s="177"/>
      <c r="L1325" s="203"/>
      <c r="M1325" s="204">
        <f>SUM(M1326:M1329)</f>
        <v>487.41</v>
      </c>
      <c r="N1325" s="204">
        <f>SUM(N1326:N1329)</f>
        <v>487.41</v>
      </c>
      <c r="O1325" s="37"/>
      <c r="P1325" s="72"/>
      <c r="Q1325" s="72"/>
      <c r="R1325" s="73">
        <v>604.59</v>
      </c>
      <c r="S1325" s="73">
        <v>604.59</v>
      </c>
      <c r="T1325" s="162">
        <f t="shared" si="160"/>
        <v>-117.18</v>
      </c>
      <c r="U1325" s="71">
        <f t="shared" si="161"/>
        <v>0</v>
      </c>
      <c r="V1325" s="71">
        <f t="shared" si="162"/>
        <v>0</v>
      </c>
    </row>
    <row r="1326" spans="1:22" x14ac:dyDescent="0.25">
      <c r="A1326" s="60" t="s">
        <v>4285</v>
      </c>
      <c r="B1326" s="190" t="s">
        <v>1999</v>
      </c>
      <c r="C1326" s="191" t="s">
        <v>107</v>
      </c>
      <c r="D1326" s="192">
        <v>81462</v>
      </c>
      <c r="E1326" s="198" t="s">
        <v>2000</v>
      </c>
      <c r="F1326" s="194" t="s">
        <v>102</v>
      </c>
      <c r="G1326" s="195">
        <v>4</v>
      </c>
      <c r="H1326" s="196">
        <v>4</v>
      </c>
      <c r="I1326" s="197">
        <v>9.27</v>
      </c>
      <c r="J1326" s="196">
        <v>7.47</v>
      </c>
      <c r="K1326" s="197">
        <v>3.37</v>
      </c>
      <c r="L1326" s="196">
        <v>2.71</v>
      </c>
      <c r="M1326" s="196">
        <f>TRUNC(((J1326*G1326)+(L1326*G1326)),2)</f>
        <v>40.72</v>
      </c>
      <c r="N1326" s="196">
        <f>TRUNC(((J1326*H1326)+(L1326*H1326)),2)</f>
        <v>40.72</v>
      </c>
      <c r="O1326" s="37"/>
      <c r="P1326" s="71">
        <v>9.27</v>
      </c>
      <c r="Q1326" s="71">
        <v>3.37</v>
      </c>
      <c r="R1326" s="71">
        <v>50.56</v>
      </c>
      <c r="S1326" s="71">
        <v>50.56</v>
      </c>
      <c r="T1326" s="162">
        <f t="shared" si="160"/>
        <v>-9.8400000000000034</v>
      </c>
      <c r="U1326" s="71">
        <f t="shared" si="161"/>
        <v>29.88</v>
      </c>
      <c r="V1326" s="71">
        <f t="shared" si="162"/>
        <v>10.84</v>
      </c>
    </row>
    <row r="1327" spans="1:22" x14ac:dyDescent="0.25">
      <c r="A1327" s="60" t="s">
        <v>4286</v>
      </c>
      <c r="B1327" s="190" t="s">
        <v>2001</v>
      </c>
      <c r="C1327" s="191" t="s">
        <v>107</v>
      </c>
      <c r="D1327" s="192">
        <v>81464</v>
      </c>
      <c r="E1327" s="198" t="s">
        <v>2002</v>
      </c>
      <c r="F1327" s="194" t="s">
        <v>102</v>
      </c>
      <c r="G1327" s="195">
        <v>3</v>
      </c>
      <c r="H1327" s="196">
        <v>3</v>
      </c>
      <c r="I1327" s="197">
        <v>24.37</v>
      </c>
      <c r="J1327" s="196">
        <v>19.649999999999999</v>
      </c>
      <c r="K1327" s="197">
        <v>5.23</v>
      </c>
      <c r="L1327" s="196">
        <v>4.21</v>
      </c>
      <c r="M1327" s="196">
        <f>TRUNC(((J1327*G1327)+(L1327*G1327)),2)</f>
        <v>71.58</v>
      </c>
      <c r="N1327" s="196">
        <f>TRUNC(((J1327*H1327)+(L1327*H1327)),2)</f>
        <v>71.58</v>
      </c>
      <c r="O1327" s="37"/>
      <c r="P1327" s="71">
        <v>24.37</v>
      </c>
      <c r="Q1327" s="71">
        <v>5.23</v>
      </c>
      <c r="R1327" s="71">
        <v>88.8</v>
      </c>
      <c r="S1327" s="71">
        <v>88.8</v>
      </c>
      <c r="T1327" s="162">
        <f t="shared" si="160"/>
        <v>-17.22</v>
      </c>
      <c r="U1327" s="71">
        <f t="shared" si="161"/>
        <v>58.95</v>
      </c>
      <c r="V1327" s="71">
        <f t="shared" si="162"/>
        <v>12.63</v>
      </c>
    </row>
    <row r="1328" spans="1:22" x14ac:dyDescent="0.25">
      <c r="A1328" s="60" t="s">
        <v>4287</v>
      </c>
      <c r="B1328" s="190" t="s">
        <v>2003</v>
      </c>
      <c r="C1328" s="191" t="s">
        <v>107</v>
      </c>
      <c r="D1328" s="192">
        <v>81465</v>
      </c>
      <c r="E1328" s="198" t="s">
        <v>2004</v>
      </c>
      <c r="F1328" s="194" t="s">
        <v>102</v>
      </c>
      <c r="G1328" s="195">
        <v>5</v>
      </c>
      <c r="H1328" s="196">
        <v>5</v>
      </c>
      <c r="I1328" s="197">
        <v>24.98</v>
      </c>
      <c r="J1328" s="196">
        <v>20.14</v>
      </c>
      <c r="K1328" s="197">
        <v>5.23</v>
      </c>
      <c r="L1328" s="196">
        <v>4.21</v>
      </c>
      <c r="M1328" s="196">
        <f>TRUNC(((J1328*G1328)+(L1328*G1328)),2)</f>
        <v>121.75</v>
      </c>
      <c r="N1328" s="196">
        <f>TRUNC(((J1328*H1328)+(L1328*H1328)),2)</f>
        <v>121.75</v>
      </c>
      <c r="O1328" s="37"/>
      <c r="P1328" s="71">
        <v>24.98</v>
      </c>
      <c r="Q1328" s="71">
        <v>5.23</v>
      </c>
      <c r="R1328" s="71">
        <v>151.05000000000001</v>
      </c>
      <c r="S1328" s="71">
        <v>151.05000000000001</v>
      </c>
      <c r="T1328" s="162">
        <f t="shared" si="160"/>
        <v>-29.300000000000011</v>
      </c>
      <c r="U1328" s="71">
        <f t="shared" si="161"/>
        <v>100.7</v>
      </c>
      <c r="V1328" s="71">
        <f t="shared" si="162"/>
        <v>21.05</v>
      </c>
    </row>
    <row r="1329" spans="1:22" x14ac:dyDescent="0.25">
      <c r="A1329" s="60" t="s">
        <v>4288</v>
      </c>
      <c r="B1329" s="190" t="s">
        <v>2005</v>
      </c>
      <c r="C1329" s="191" t="s">
        <v>107</v>
      </c>
      <c r="D1329" s="192">
        <v>81467</v>
      </c>
      <c r="E1329" s="198" t="s">
        <v>2006</v>
      </c>
      <c r="F1329" s="194" t="s">
        <v>102</v>
      </c>
      <c r="G1329" s="195">
        <v>2</v>
      </c>
      <c r="H1329" s="196">
        <v>2</v>
      </c>
      <c r="I1329" s="197">
        <v>149.99</v>
      </c>
      <c r="J1329" s="196">
        <v>120.96</v>
      </c>
      <c r="K1329" s="197">
        <v>7.1</v>
      </c>
      <c r="L1329" s="196">
        <v>5.72</v>
      </c>
      <c r="M1329" s="196">
        <f>TRUNC(((J1329*G1329)+(L1329*G1329)),2)</f>
        <v>253.36</v>
      </c>
      <c r="N1329" s="196">
        <f>TRUNC(((J1329*H1329)+(L1329*H1329)),2)</f>
        <v>253.36</v>
      </c>
      <c r="O1329" s="37"/>
      <c r="P1329" s="71">
        <v>149.99</v>
      </c>
      <c r="Q1329" s="71">
        <v>7.1</v>
      </c>
      <c r="R1329" s="71">
        <v>314.18</v>
      </c>
      <c r="S1329" s="71">
        <v>314.18</v>
      </c>
      <c r="T1329" s="162">
        <f t="shared" si="160"/>
        <v>-60.819999999999993</v>
      </c>
      <c r="U1329" s="71">
        <f t="shared" si="161"/>
        <v>241.92</v>
      </c>
      <c r="V1329" s="71">
        <f t="shared" si="162"/>
        <v>11.44</v>
      </c>
    </row>
    <row r="1330" spans="1:22" x14ac:dyDescent="0.25">
      <c r="A1330" s="60" t="s">
        <v>4289</v>
      </c>
      <c r="B1330" s="200" t="s">
        <v>2007</v>
      </c>
      <c r="C1330" s="201"/>
      <c r="D1330" s="201"/>
      <c r="E1330" s="202" t="s">
        <v>727</v>
      </c>
      <c r="F1330" s="201"/>
      <c r="G1330" s="203"/>
      <c r="H1330" s="203"/>
      <c r="I1330" s="177"/>
      <c r="J1330" s="203"/>
      <c r="K1330" s="177"/>
      <c r="L1330" s="203"/>
      <c r="M1330" s="204">
        <f>SUM(M1331:M1332)</f>
        <v>424.44</v>
      </c>
      <c r="N1330" s="204">
        <f>SUM(N1331:N1332)</f>
        <v>424.44</v>
      </c>
      <c r="O1330" s="37"/>
      <c r="P1330" s="72"/>
      <c r="Q1330" s="72"/>
      <c r="R1330" s="73">
        <v>526.32000000000005</v>
      </c>
      <c r="S1330" s="73">
        <v>526.32000000000005</v>
      </c>
      <c r="T1330" s="162">
        <f t="shared" si="160"/>
        <v>-101.88000000000005</v>
      </c>
      <c r="U1330" s="71">
        <f t="shared" si="161"/>
        <v>0</v>
      </c>
      <c r="V1330" s="71">
        <f t="shared" si="162"/>
        <v>0</v>
      </c>
    </row>
    <row r="1331" spans="1:22" x14ac:dyDescent="0.25">
      <c r="A1331" s="60" t="s">
        <v>4290</v>
      </c>
      <c r="B1331" s="190" t="s">
        <v>2008</v>
      </c>
      <c r="C1331" s="191" t="s">
        <v>107</v>
      </c>
      <c r="D1331" s="192">
        <v>81501</v>
      </c>
      <c r="E1331" s="198" t="s">
        <v>729</v>
      </c>
      <c r="F1331" s="194" t="s">
        <v>102</v>
      </c>
      <c r="G1331" s="195">
        <v>4</v>
      </c>
      <c r="H1331" s="196">
        <v>4</v>
      </c>
      <c r="I1331" s="197">
        <v>68.81</v>
      </c>
      <c r="J1331" s="196">
        <v>55.49</v>
      </c>
      <c r="K1331" s="197">
        <v>0</v>
      </c>
      <c r="L1331" s="196">
        <v>0</v>
      </c>
      <c r="M1331" s="196">
        <f>TRUNC(((J1331*G1331)+(L1331*G1331)),2)</f>
        <v>221.96</v>
      </c>
      <c r="N1331" s="196">
        <f>TRUNC(((J1331*H1331)+(L1331*H1331)),2)</f>
        <v>221.96</v>
      </c>
      <c r="O1331" s="37"/>
      <c r="P1331" s="71">
        <v>68.81</v>
      </c>
      <c r="Q1331" s="71">
        <v>0</v>
      </c>
      <c r="R1331" s="71">
        <v>275.24</v>
      </c>
      <c r="S1331" s="71">
        <v>275.24</v>
      </c>
      <c r="T1331" s="162">
        <f t="shared" si="160"/>
        <v>-53.28</v>
      </c>
      <c r="U1331" s="71">
        <f t="shared" si="161"/>
        <v>221.96</v>
      </c>
      <c r="V1331" s="71">
        <f t="shared" si="162"/>
        <v>0</v>
      </c>
    </row>
    <row r="1332" spans="1:22" x14ac:dyDescent="0.25">
      <c r="A1332" s="60" t="s">
        <v>4291</v>
      </c>
      <c r="B1332" s="190" t="s">
        <v>2009</v>
      </c>
      <c r="C1332" s="191" t="s">
        <v>107</v>
      </c>
      <c r="D1332" s="192">
        <v>81504</v>
      </c>
      <c r="E1332" s="198" t="s">
        <v>731</v>
      </c>
      <c r="F1332" s="194" t="s">
        <v>102</v>
      </c>
      <c r="G1332" s="195">
        <v>4</v>
      </c>
      <c r="H1332" s="196">
        <v>4</v>
      </c>
      <c r="I1332" s="197">
        <v>62.77</v>
      </c>
      <c r="J1332" s="196">
        <v>50.62</v>
      </c>
      <c r="K1332" s="197">
        <v>0</v>
      </c>
      <c r="L1332" s="196">
        <v>0</v>
      </c>
      <c r="M1332" s="196">
        <f>TRUNC(((J1332*G1332)+(L1332*G1332)),2)</f>
        <v>202.48</v>
      </c>
      <c r="N1332" s="196">
        <f>TRUNC(((J1332*H1332)+(L1332*H1332)),2)</f>
        <v>202.48</v>
      </c>
      <c r="O1332" s="37"/>
      <c r="P1332" s="71">
        <v>62.77</v>
      </c>
      <c r="Q1332" s="71">
        <v>0</v>
      </c>
      <c r="R1332" s="71">
        <v>251.08</v>
      </c>
      <c r="S1332" s="71">
        <v>251.08</v>
      </c>
      <c r="T1332" s="162">
        <f t="shared" si="160"/>
        <v>-48.600000000000023</v>
      </c>
      <c r="U1332" s="71">
        <f t="shared" si="161"/>
        <v>202.48</v>
      </c>
      <c r="V1332" s="71">
        <f t="shared" si="162"/>
        <v>0</v>
      </c>
    </row>
    <row r="1333" spans="1:22" x14ac:dyDescent="0.25">
      <c r="A1333" s="60" t="s">
        <v>4292</v>
      </c>
      <c r="B1333" s="184" t="s">
        <v>2010</v>
      </c>
      <c r="C1333" s="187"/>
      <c r="D1333" s="187"/>
      <c r="E1333" s="186" t="s">
        <v>733</v>
      </c>
      <c r="F1333" s="187"/>
      <c r="G1333" s="188"/>
      <c r="H1333" s="188"/>
      <c r="I1333" s="177"/>
      <c r="J1333" s="188"/>
      <c r="K1333" s="177"/>
      <c r="L1333" s="188"/>
      <c r="M1333" s="189">
        <f>M1334+M1336+M1338+M1343+M1347+M1352+M1355+M1357</f>
        <v>2790.41</v>
      </c>
      <c r="N1333" s="189">
        <f>N1334+N1336+N1338+N1343+N1347+N1352+N1355+N1357</f>
        <v>2790.41</v>
      </c>
      <c r="O1333" s="37"/>
      <c r="P1333" s="69"/>
      <c r="Q1333" s="69"/>
      <c r="R1333" s="70">
        <v>3461.96</v>
      </c>
      <c r="S1333" s="70">
        <v>3461.96</v>
      </c>
      <c r="T1333" s="162">
        <f t="shared" si="160"/>
        <v>-671.55000000000018</v>
      </c>
      <c r="U1333" s="71">
        <f t="shared" si="161"/>
        <v>0</v>
      </c>
      <c r="V1333" s="71">
        <f t="shared" si="162"/>
        <v>0</v>
      </c>
    </row>
    <row r="1334" spans="1:22" x14ac:dyDescent="0.25">
      <c r="A1334" s="60" t="s">
        <v>4293</v>
      </c>
      <c r="B1334" s="200" t="s">
        <v>2011</v>
      </c>
      <c r="C1334" s="201"/>
      <c r="D1334" s="201"/>
      <c r="E1334" s="202" t="s">
        <v>735</v>
      </c>
      <c r="F1334" s="201"/>
      <c r="G1334" s="203"/>
      <c r="H1334" s="203"/>
      <c r="I1334" s="177"/>
      <c r="J1334" s="203"/>
      <c r="K1334" s="177"/>
      <c r="L1334" s="203"/>
      <c r="M1334" s="204">
        <f>M1335</f>
        <v>151.63999999999999</v>
      </c>
      <c r="N1334" s="204">
        <f>N1335</f>
        <v>151.63999999999999</v>
      </c>
      <c r="O1334" s="37"/>
      <c r="P1334" s="72"/>
      <c r="Q1334" s="72"/>
      <c r="R1334" s="73">
        <v>188.08</v>
      </c>
      <c r="S1334" s="73">
        <v>188.08</v>
      </c>
      <c r="T1334" s="162">
        <f t="shared" si="160"/>
        <v>-36.440000000000026</v>
      </c>
      <c r="U1334" s="71">
        <f t="shared" si="161"/>
        <v>0</v>
      </c>
      <c r="V1334" s="71">
        <f t="shared" si="162"/>
        <v>0</v>
      </c>
    </row>
    <row r="1335" spans="1:22" x14ac:dyDescent="0.25">
      <c r="A1335" s="60" t="s">
        <v>4294</v>
      </c>
      <c r="B1335" s="190" t="s">
        <v>2012</v>
      </c>
      <c r="C1335" s="191" t="s">
        <v>107</v>
      </c>
      <c r="D1335" s="192">
        <v>81663</v>
      </c>
      <c r="E1335" s="198" t="s">
        <v>737</v>
      </c>
      <c r="F1335" s="194" t="s">
        <v>102</v>
      </c>
      <c r="G1335" s="195">
        <v>4</v>
      </c>
      <c r="H1335" s="196">
        <v>4</v>
      </c>
      <c r="I1335" s="197">
        <v>38.799999999999997</v>
      </c>
      <c r="J1335" s="196">
        <v>31.29</v>
      </c>
      <c r="K1335" s="197">
        <v>8.2200000000000006</v>
      </c>
      <c r="L1335" s="196">
        <v>6.62</v>
      </c>
      <c r="M1335" s="196">
        <f>TRUNC(((J1335*G1335)+(L1335*G1335)),2)</f>
        <v>151.63999999999999</v>
      </c>
      <c r="N1335" s="196">
        <f>TRUNC(((J1335*H1335)+(L1335*H1335)),2)</f>
        <v>151.63999999999999</v>
      </c>
      <c r="O1335" s="37"/>
      <c r="P1335" s="71">
        <v>38.799999999999997</v>
      </c>
      <c r="Q1335" s="71">
        <v>8.2200000000000006</v>
      </c>
      <c r="R1335" s="71">
        <v>188.08</v>
      </c>
      <c r="S1335" s="71">
        <v>188.08</v>
      </c>
      <c r="T1335" s="162">
        <f t="shared" si="160"/>
        <v>-36.440000000000026</v>
      </c>
      <c r="U1335" s="71">
        <f t="shared" si="161"/>
        <v>125.16</v>
      </c>
      <c r="V1335" s="71">
        <f t="shared" si="162"/>
        <v>26.48</v>
      </c>
    </row>
    <row r="1336" spans="1:22" x14ac:dyDescent="0.25">
      <c r="A1336" s="60" t="s">
        <v>4295</v>
      </c>
      <c r="B1336" s="200" t="s">
        <v>2013</v>
      </c>
      <c r="C1336" s="201"/>
      <c r="D1336" s="201"/>
      <c r="E1336" s="202" t="s">
        <v>747</v>
      </c>
      <c r="F1336" s="201"/>
      <c r="G1336" s="203"/>
      <c r="H1336" s="203"/>
      <c r="I1336" s="177"/>
      <c r="J1336" s="203"/>
      <c r="K1336" s="177"/>
      <c r="L1336" s="203"/>
      <c r="M1336" s="204">
        <f>M1337</f>
        <v>131</v>
      </c>
      <c r="N1336" s="204">
        <f>N1337</f>
        <v>131</v>
      </c>
      <c r="O1336" s="37"/>
      <c r="P1336" s="72"/>
      <c r="Q1336" s="72"/>
      <c r="R1336" s="73">
        <v>162.6</v>
      </c>
      <c r="S1336" s="73">
        <v>162.6</v>
      </c>
      <c r="T1336" s="162">
        <f t="shared" si="160"/>
        <v>-31.599999999999994</v>
      </c>
      <c r="U1336" s="71">
        <f t="shared" si="161"/>
        <v>0</v>
      </c>
      <c r="V1336" s="71">
        <f t="shared" si="162"/>
        <v>0</v>
      </c>
    </row>
    <row r="1337" spans="1:22" x14ac:dyDescent="0.25">
      <c r="A1337" s="60" t="s">
        <v>4296</v>
      </c>
      <c r="B1337" s="190" t="s">
        <v>2014</v>
      </c>
      <c r="C1337" s="191" t="s">
        <v>107</v>
      </c>
      <c r="D1337" s="192">
        <v>81730</v>
      </c>
      <c r="E1337" s="198" t="s">
        <v>749</v>
      </c>
      <c r="F1337" s="194" t="s">
        <v>102</v>
      </c>
      <c r="G1337" s="195">
        <v>10</v>
      </c>
      <c r="H1337" s="196">
        <v>10</v>
      </c>
      <c r="I1337" s="197">
        <v>5.8</v>
      </c>
      <c r="J1337" s="196">
        <v>4.67</v>
      </c>
      <c r="K1337" s="197">
        <v>10.46</v>
      </c>
      <c r="L1337" s="196">
        <v>8.43</v>
      </c>
      <c r="M1337" s="196">
        <f>TRUNC(((J1337*G1337)+(L1337*G1337)),2)</f>
        <v>131</v>
      </c>
      <c r="N1337" s="196">
        <f>TRUNC(((J1337*H1337)+(L1337*H1337)),2)</f>
        <v>131</v>
      </c>
      <c r="O1337" s="37"/>
      <c r="P1337" s="71">
        <v>5.8</v>
      </c>
      <c r="Q1337" s="71">
        <v>10.46</v>
      </c>
      <c r="R1337" s="71">
        <v>162.6</v>
      </c>
      <c r="S1337" s="71">
        <v>162.6</v>
      </c>
      <c r="T1337" s="162">
        <f t="shared" si="160"/>
        <v>-31.599999999999994</v>
      </c>
      <c r="U1337" s="71">
        <f t="shared" si="161"/>
        <v>46.7</v>
      </c>
      <c r="V1337" s="71">
        <f t="shared" si="162"/>
        <v>84.3</v>
      </c>
    </row>
    <row r="1338" spans="1:22" x14ac:dyDescent="0.25">
      <c r="A1338" s="60" t="s">
        <v>4297</v>
      </c>
      <c r="B1338" s="200" t="s">
        <v>2015</v>
      </c>
      <c r="C1338" s="201"/>
      <c r="D1338" s="201"/>
      <c r="E1338" s="202" t="s">
        <v>753</v>
      </c>
      <c r="F1338" s="201"/>
      <c r="G1338" s="203"/>
      <c r="H1338" s="203"/>
      <c r="I1338" s="177"/>
      <c r="J1338" s="203"/>
      <c r="K1338" s="177"/>
      <c r="L1338" s="203"/>
      <c r="M1338" s="204">
        <f>SUM(M1339:M1342)</f>
        <v>370.69</v>
      </c>
      <c r="N1338" s="204">
        <f>SUM(N1339:N1342)</f>
        <v>370.69</v>
      </c>
      <c r="O1338" s="37"/>
      <c r="P1338" s="72"/>
      <c r="Q1338" s="72"/>
      <c r="R1338" s="73">
        <v>459.95</v>
      </c>
      <c r="S1338" s="73">
        <v>459.95</v>
      </c>
      <c r="T1338" s="162">
        <f t="shared" si="160"/>
        <v>-89.259999999999991</v>
      </c>
      <c r="U1338" s="71">
        <f t="shared" si="161"/>
        <v>0</v>
      </c>
      <c r="V1338" s="71">
        <f t="shared" si="162"/>
        <v>0</v>
      </c>
    </row>
    <row r="1339" spans="1:22" ht="24" x14ac:dyDescent="0.3">
      <c r="A1339" s="60" t="s">
        <v>4298</v>
      </c>
      <c r="B1339" s="190" t="s">
        <v>2016</v>
      </c>
      <c r="C1339" s="191" t="s">
        <v>131</v>
      </c>
      <c r="D1339" s="192">
        <v>89726</v>
      </c>
      <c r="E1339" s="198" t="s">
        <v>2017</v>
      </c>
      <c r="F1339" s="194" t="s">
        <v>102</v>
      </c>
      <c r="G1339" s="195">
        <v>5</v>
      </c>
      <c r="H1339" s="196">
        <v>5</v>
      </c>
      <c r="I1339" s="197">
        <v>5.45</v>
      </c>
      <c r="J1339" s="196">
        <v>4.3899999999999997</v>
      </c>
      <c r="K1339" s="197">
        <v>4.74</v>
      </c>
      <c r="L1339" s="196">
        <v>3.82</v>
      </c>
      <c r="M1339" s="196">
        <f>TRUNC(((J1339*G1339)+(L1339*G1339)),2)</f>
        <v>41.05</v>
      </c>
      <c r="N1339" s="196">
        <f>TRUNC(((J1339*H1339)+(L1339*H1339)),2)</f>
        <v>41.05</v>
      </c>
      <c r="O1339" s="45"/>
      <c r="P1339" s="71">
        <v>5.45</v>
      </c>
      <c r="Q1339" s="71">
        <v>4.74</v>
      </c>
      <c r="R1339" s="71">
        <v>50.95</v>
      </c>
      <c r="S1339" s="71">
        <v>50.95</v>
      </c>
      <c r="T1339" s="162">
        <f t="shared" si="160"/>
        <v>-9.9000000000000057</v>
      </c>
      <c r="U1339" s="71">
        <f t="shared" si="161"/>
        <v>21.95</v>
      </c>
      <c r="V1339" s="71">
        <f t="shared" si="162"/>
        <v>19.100000000000001</v>
      </c>
    </row>
    <row r="1340" spans="1:22" ht="24" x14ac:dyDescent="0.3">
      <c r="A1340" s="60" t="s">
        <v>4299</v>
      </c>
      <c r="B1340" s="190" t="s">
        <v>2018</v>
      </c>
      <c r="C1340" s="191" t="s">
        <v>131</v>
      </c>
      <c r="D1340" s="192">
        <v>89802</v>
      </c>
      <c r="E1340" s="198" t="s">
        <v>756</v>
      </c>
      <c r="F1340" s="194" t="s">
        <v>102</v>
      </c>
      <c r="G1340" s="195">
        <v>7</v>
      </c>
      <c r="H1340" s="196">
        <v>7</v>
      </c>
      <c r="I1340" s="197">
        <v>9.44</v>
      </c>
      <c r="J1340" s="196">
        <v>7.61</v>
      </c>
      <c r="K1340" s="197">
        <v>1.26</v>
      </c>
      <c r="L1340" s="196">
        <v>1.01</v>
      </c>
      <c r="M1340" s="196">
        <f>TRUNC(((J1340*G1340)+(L1340*G1340)),2)</f>
        <v>60.34</v>
      </c>
      <c r="N1340" s="196">
        <f>TRUNC(((J1340*H1340)+(L1340*H1340)),2)</f>
        <v>60.34</v>
      </c>
      <c r="O1340" s="45"/>
      <c r="P1340" s="71">
        <v>9.44</v>
      </c>
      <c r="Q1340" s="71">
        <v>1.26</v>
      </c>
      <c r="R1340" s="71">
        <v>74.900000000000006</v>
      </c>
      <c r="S1340" s="71">
        <v>74.900000000000006</v>
      </c>
      <c r="T1340" s="162">
        <f t="shared" si="160"/>
        <v>-14.560000000000002</v>
      </c>
      <c r="U1340" s="71">
        <f t="shared" si="161"/>
        <v>53.27</v>
      </c>
      <c r="V1340" s="71">
        <f t="shared" si="162"/>
        <v>7.07</v>
      </c>
    </row>
    <row r="1341" spans="1:22" x14ac:dyDescent="0.25">
      <c r="A1341" s="60" t="s">
        <v>4300</v>
      </c>
      <c r="B1341" s="190" t="s">
        <v>2019</v>
      </c>
      <c r="C1341" s="191" t="s">
        <v>107</v>
      </c>
      <c r="D1341" s="192">
        <v>81936</v>
      </c>
      <c r="E1341" s="198" t="s">
        <v>760</v>
      </c>
      <c r="F1341" s="194" t="s">
        <v>102</v>
      </c>
      <c r="G1341" s="195">
        <v>5</v>
      </c>
      <c r="H1341" s="196">
        <v>5</v>
      </c>
      <c r="I1341" s="197">
        <v>3.22</v>
      </c>
      <c r="J1341" s="196">
        <v>2.59</v>
      </c>
      <c r="K1341" s="197">
        <v>10.46</v>
      </c>
      <c r="L1341" s="196">
        <v>8.43</v>
      </c>
      <c r="M1341" s="196">
        <f>TRUNC(((J1341*G1341)+(L1341*G1341)),2)</f>
        <v>55.1</v>
      </c>
      <c r="N1341" s="196">
        <f>TRUNC(((J1341*H1341)+(L1341*H1341)),2)</f>
        <v>55.1</v>
      </c>
      <c r="O1341" s="37"/>
      <c r="P1341" s="71">
        <v>3.22</v>
      </c>
      <c r="Q1341" s="71">
        <v>10.46</v>
      </c>
      <c r="R1341" s="71">
        <v>68.400000000000006</v>
      </c>
      <c r="S1341" s="71">
        <v>68.400000000000006</v>
      </c>
      <c r="T1341" s="162">
        <f t="shared" si="160"/>
        <v>-13.300000000000004</v>
      </c>
      <c r="U1341" s="71">
        <f t="shared" si="161"/>
        <v>12.95</v>
      </c>
      <c r="V1341" s="71">
        <f t="shared" si="162"/>
        <v>42.15</v>
      </c>
    </row>
    <row r="1342" spans="1:22" x14ac:dyDescent="0.25">
      <c r="A1342" s="60" t="s">
        <v>4301</v>
      </c>
      <c r="B1342" s="190" t="s">
        <v>2020</v>
      </c>
      <c r="C1342" s="191" t="s">
        <v>107</v>
      </c>
      <c r="D1342" s="192">
        <v>81938</v>
      </c>
      <c r="E1342" s="198" t="s">
        <v>762</v>
      </c>
      <c r="F1342" s="194" t="s">
        <v>102</v>
      </c>
      <c r="G1342" s="195">
        <v>10</v>
      </c>
      <c r="H1342" s="196">
        <v>10</v>
      </c>
      <c r="I1342" s="197">
        <v>9.75</v>
      </c>
      <c r="J1342" s="196">
        <v>7.86</v>
      </c>
      <c r="K1342" s="197">
        <v>16.82</v>
      </c>
      <c r="L1342" s="196">
        <v>13.56</v>
      </c>
      <c r="M1342" s="196">
        <f>TRUNC(((J1342*G1342)+(L1342*G1342)),2)</f>
        <v>214.2</v>
      </c>
      <c r="N1342" s="196">
        <f>TRUNC(((J1342*H1342)+(L1342*H1342)),2)</f>
        <v>214.2</v>
      </c>
      <c r="O1342" s="37"/>
      <c r="P1342" s="71">
        <v>9.75</v>
      </c>
      <c r="Q1342" s="71">
        <v>16.82</v>
      </c>
      <c r="R1342" s="71">
        <v>265.7</v>
      </c>
      <c r="S1342" s="71">
        <v>265.7</v>
      </c>
      <c r="T1342" s="162">
        <f t="shared" si="160"/>
        <v>-51.5</v>
      </c>
      <c r="U1342" s="71">
        <f t="shared" si="161"/>
        <v>78.599999999999994</v>
      </c>
      <c r="V1342" s="71">
        <f t="shared" si="162"/>
        <v>135.6</v>
      </c>
    </row>
    <row r="1343" spans="1:22" x14ac:dyDescent="0.25">
      <c r="A1343" s="60" t="s">
        <v>4302</v>
      </c>
      <c r="B1343" s="200" t="s">
        <v>2021</v>
      </c>
      <c r="C1343" s="201"/>
      <c r="D1343" s="201"/>
      <c r="E1343" s="202" t="s">
        <v>766</v>
      </c>
      <c r="F1343" s="201"/>
      <c r="G1343" s="203"/>
      <c r="H1343" s="203"/>
      <c r="I1343" s="177"/>
      <c r="J1343" s="203"/>
      <c r="K1343" s="177"/>
      <c r="L1343" s="203"/>
      <c r="M1343" s="204">
        <f>SUM(M1344:M1346)</f>
        <v>316.71999999999997</v>
      </c>
      <c r="N1343" s="204">
        <f>SUM(N1344:N1346)</f>
        <v>316.71999999999997</v>
      </c>
      <c r="O1343" s="37"/>
      <c r="P1343" s="72"/>
      <c r="Q1343" s="72"/>
      <c r="R1343" s="73">
        <v>392.83</v>
      </c>
      <c r="S1343" s="73">
        <v>392.83</v>
      </c>
      <c r="T1343" s="162">
        <f t="shared" si="160"/>
        <v>-76.110000000000014</v>
      </c>
      <c r="U1343" s="71">
        <f t="shared" si="161"/>
        <v>0</v>
      </c>
      <c r="V1343" s="71">
        <f t="shared" si="162"/>
        <v>0</v>
      </c>
    </row>
    <row r="1344" spans="1:22" x14ac:dyDescent="0.25">
      <c r="A1344" s="60" t="s">
        <v>4303</v>
      </c>
      <c r="B1344" s="190" t="s">
        <v>2022</v>
      </c>
      <c r="C1344" s="191" t="s">
        <v>107</v>
      </c>
      <c r="D1344" s="192">
        <v>81961</v>
      </c>
      <c r="E1344" s="198" t="s">
        <v>2023</v>
      </c>
      <c r="F1344" s="194" t="s">
        <v>102</v>
      </c>
      <c r="G1344" s="195">
        <v>5</v>
      </c>
      <c r="H1344" s="196">
        <v>5</v>
      </c>
      <c r="I1344" s="197">
        <v>3.98</v>
      </c>
      <c r="J1344" s="196">
        <v>3.2</v>
      </c>
      <c r="K1344" s="197">
        <v>10.84</v>
      </c>
      <c r="L1344" s="196">
        <v>8.74</v>
      </c>
      <c r="M1344" s="196">
        <f>TRUNC(((J1344*G1344)+(L1344*G1344)),2)</f>
        <v>59.7</v>
      </c>
      <c r="N1344" s="196">
        <f>TRUNC(((J1344*H1344)+(L1344*H1344)),2)</f>
        <v>59.7</v>
      </c>
      <c r="O1344" s="37"/>
      <c r="P1344" s="71">
        <v>3.98</v>
      </c>
      <c r="Q1344" s="71">
        <v>10.84</v>
      </c>
      <c r="R1344" s="71">
        <v>74.099999999999994</v>
      </c>
      <c r="S1344" s="71">
        <v>74.099999999999994</v>
      </c>
      <c r="T1344" s="162">
        <f t="shared" si="160"/>
        <v>-14.399999999999991</v>
      </c>
      <c r="U1344" s="71">
        <f t="shared" si="161"/>
        <v>16</v>
      </c>
      <c r="V1344" s="71">
        <f t="shared" si="162"/>
        <v>43.7</v>
      </c>
    </row>
    <row r="1345" spans="1:22" x14ac:dyDescent="0.25">
      <c r="A1345" s="60" t="s">
        <v>4304</v>
      </c>
      <c r="B1345" s="190" t="s">
        <v>2024</v>
      </c>
      <c r="C1345" s="191" t="s">
        <v>107</v>
      </c>
      <c r="D1345" s="192">
        <v>81973</v>
      </c>
      <c r="E1345" s="198" t="s">
        <v>768</v>
      </c>
      <c r="F1345" s="194" t="s">
        <v>102</v>
      </c>
      <c r="G1345" s="195">
        <v>3</v>
      </c>
      <c r="H1345" s="196">
        <v>3</v>
      </c>
      <c r="I1345" s="197">
        <v>14.67</v>
      </c>
      <c r="J1345" s="196">
        <v>11.83</v>
      </c>
      <c r="K1345" s="197">
        <v>17.190000000000001</v>
      </c>
      <c r="L1345" s="196">
        <v>13.86</v>
      </c>
      <c r="M1345" s="196">
        <f>TRUNC(((J1345*G1345)+(L1345*G1345)),2)</f>
        <v>77.069999999999993</v>
      </c>
      <c r="N1345" s="196">
        <f>TRUNC(((J1345*H1345)+(L1345*H1345)),2)</f>
        <v>77.069999999999993</v>
      </c>
      <c r="O1345" s="37"/>
      <c r="P1345" s="71">
        <v>14.67</v>
      </c>
      <c r="Q1345" s="71">
        <v>17.190000000000001</v>
      </c>
      <c r="R1345" s="71">
        <v>95.58</v>
      </c>
      <c r="S1345" s="71">
        <v>95.58</v>
      </c>
      <c r="T1345" s="162">
        <f t="shared" si="160"/>
        <v>-18.510000000000005</v>
      </c>
      <c r="U1345" s="71">
        <f t="shared" si="161"/>
        <v>35.49</v>
      </c>
      <c r="V1345" s="71">
        <f t="shared" si="162"/>
        <v>41.58</v>
      </c>
    </row>
    <row r="1346" spans="1:22" x14ac:dyDescent="0.25">
      <c r="A1346" s="60" t="s">
        <v>4305</v>
      </c>
      <c r="B1346" s="190" t="s">
        <v>2025</v>
      </c>
      <c r="C1346" s="191" t="s">
        <v>107</v>
      </c>
      <c r="D1346" s="192">
        <v>81975</v>
      </c>
      <c r="E1346" s="198" t="s">
        <v>770</v>
      </c>
      <c r="F1346" s="194" t="s">
        <v>102</v>
      </c>
      <c r="G1346" s="195">
        <v>5</v>
      </c>
      <c r="H1346" s="196">
        <v>5</v>
      </c>
      <c r="I1346" s="197">
        <v>27.44</v>
      </c>
      <c r="J1346" s="196">
        <v>22.13</v>
      </c>
      <c r="K1346" s="197">
        <v>17.190000000000001</v>
      </c>
      <c r="L1346" s="196">
        <v>13.86</v>
      </c>
      <c r="M1346" s="196">
        <f>TRUNC(((J1346*G1346)+(L1346*G1346)),2)</f>
        <v>179.95</v>
      </c>
      <c r="N1346" s="196">
        <f>TRUNC(((J1346*H1346)+(L1346*H1346)),2)</f>
        <v>179.95</v>
      </c>
      <c r="O1346" s="37"/>
      <c r="P1346" s="71">
        <v>27.44</v>
      </c>
      <c r="Q1346" s="71">
        <v>17.190000000000001</v>
      </c>
      <c r="R1346" s="71">
        <v>223.15</v>
      </c>
      <c r="S1346" s="71">
        <v>223.15</v>
      </c>
      <c r="T1346" s="162">
        <f t="shared" si="160"/>
        <v>-43.200000000000017</v>
      </c>
      <c r="U1346" s="71">
        <f t="shared" si="161"/>
        <v>110.65</v>
      </c>
      <c r="V1346" s="71">
        <f t="shared" si="162"/>
        <v>69.3</v>
      </c>
    </row>
    <row r="1347" spans="1:22" x14ac:dyDescent="0.25">
      <c r="A1347" s="60" t="s">
        <v>4306</v>
      </c>
      <c r="B1347" s="200" t="s">
        <v>2026</v>
      </c>
      <c r="C1347" s="201"/>
      <c r="D1347" s="201"/>
      <c r="E1347" s="202" t="s">
        <v>772</v>
      </c>
      <c r="F1347" s="201"/>
      <c r="G1347" s="203"/>
      <c r="H1347" s="203"/>
      <c r="I1347" s="177"/>
      <c r="J1347" s="203"/>
      <c r="K1347" s="177"/>
      <c r="L1347" s="203"/>
      <c r="M1347" s="204">
        <f>SUM(M1348:M1351)</f>
        <v>144.99</v>
      </c>
      <c r="N1347" s="204">
        <f>SUM(N1348:N1351)</f>
        <v>144.99</v>
      </c>
      <c r="O1347" s="37"/>
      <c r="P1347" s="72"/>
      <c r="Q1347" s="72"/>
      <c r="R1347" s="73">
        <v>180.05</v>
      </c>
      <c r="S1347" s="73">
        <v>180.05</v>
      </c>
      <c r="T1347" s="162">
        <f t="shared" si="160"/>
        <v>-35.06</v>
      </c>
      <c r="U1347" s="71">
        <f t="shared" si="161"/>
        <v>0</v>
      </c>
      <c r="V1347" s="71">
        <f t="shared" si="162"/>
        <v>0</v>
      </c>
    </row>
    <row r="1348" spans="1:22" x14ac:dyDescent="0.25">
      <c r="A1348" s="60" t="s">
        <v>4307</v>
      </c>
      <c r="B1348" s="190" t="s">
        <v>2027</v>
      </c>
      <c r="C1348" s="191" t="s">
        <v>107</v>
      </c>
      <c r="D1348" s="192">
        <v>82001</v>
      </c>
      <c r="E1348" s="198" t="s">
        <v>774</v>
      </c>
      <c r="F1348" s="194" t="s">
        <v>102</v>
      </c>
      <c r="G1348" s="195">
        <v>5</v>
      </c>
      <c r="H1348" s="196">
        <v>5</v>
      </c>
      <c r="I1348" s="197">
        <v>1.75</v>
      </c>
      <c r="J1348" s="196">
        <v>1.41</v>
      </c>
      <c r="K1348" s="197">
        <v>5.23</v>
      </c>
      <c r="L1348" s="196">
        <v>4.21</v>
      </c>
      <c r="M1348" s="196">
        <f>TRUNC(((J1348*G1348)+(L1348*G1348)),2)</f>
        <v>28.1</v>
      </c>
      <c r="N1348" s="196">
        <f>TRUNC(((J1348*H1348)+(L1348*H1348)),2)</f>
        <v>28.1</v>
      </c>
      <c r="O1348" s="37"/>
      <c r="P1348" s="71">
        <v>1.75</v>
      </c>
      <c r="Q1348" s="71">
        <v>5.23</v>
      </c>
      <c r="R1348" s="71">
        <v>34.9</v>
      </c>
      <c r="S1348" s="71">
        <v>34.9</v>
      </c>
      <c r="T1348" s="162">
        <f t="shared" si="160"/>
        <v>-6.7999999999999972</v>
      </c>
      <c r="U1348" s="71">
        <f t="shared" si="161"/>
        <v>7.05</v>
      </c>
      <c r="V1348" s="71">
        <f t="shared" si="162"/>
        <v>21.05</v>
      </c>
    </row>
    <row r="1349" spans="1:22" x14ac:dyDescent="0.25">
      <c r="A1349" s="60" t="s">
        <v>4308</v>
      </c>
      <c r="B1349" s="190" t="s">
        <v>2028</v>
      </c>
      <c r="C1349" s="191" t="s">
        <v>107</v>
      </c>
      <c r="D1349" s="192">
        <v>82002</v>
      </c>
      <c r="E1349" s="198" t="s">
        <v>776</v>
      </c>
      <c r="F1349" s="194" t="s">
        <v>102</v>
      </c>
      <c r="G1349" s="195">
        <v>4</v>
      </c>
      <c r="H1349" s="196">
        <v>4</v>
      </c>
      <c r="I1349" s="197">
        <v>2.9</v>
      </c>
      <c r="J1349" s="196">
        <v>2.33</v>
      </c>
      <c r="K1349" s="197">
        <v>5.23</v>
      </c>
      <c r="L1349" s="196">
        <v>4.21</v>
      </c>
      <c r="M1349" s="196">
        <f>TRUNC(((J1349*G1349)+(L1349*G1349)),2)</f>
        <v>26.16</v>
      </c>
      <c r="N1349" s="196">
        <f>TRUNC(((J1349*H1349)+(L1349*H1349)),2)</f>
        <v>26.16</v>
      </c>
      <c r="O1349" s="37"/>
      <c r="P1349" s="71">
        <v>2.9</v>
      </c>
      <c r="Q1349" s="71">
        <v>5.23</v>
      </c>
      <c r="R1349" s="71">
        <v>32.520000000000003</v>
      </c>
      <c r="S1349" s="71">
        <v>32.520000000000003</v>
      </c>
      <c r="T1349" s="162">
        <f t="shared" si="160"/>
        <v>-6.360000000000003</v>
      </c>
      <c r="U1349" s="71">
        <f t="shared" si="161"/>
        <v>9.32</v>
      </c>
      <c r="V1349" s="71">
        <f t="shared" si="162"/>
        <v>16.84</v>
      </c>
    </row>
    <row r="1350" spans="1:22" x14ac:dyDescent="0.25">
      <c r="A1350" s="60" t="s">
        <v>4309</v>
      </c>
      <c r="B1350" s="190" t="s">
        <v>2029</v>
      </c>
      <c r="C1350" s="191" t="s">
        <v>107</v>
      </c>
      <c r="D1350" s="192">
        <v>82003</v>
      </c>
      <c r="E1350" s="198" t="s">
        <v>2030</v>
      </c>
      <c r="F1350" s="194" t="s">
        <v>102</v>
      </c>
      <c r="G1350" s="195">
        <v>3</v>
      </c>
      <c r="H1350" s="196">
        <v>3</v>
      </c>
      <c r="I1350" s="197">
        <v>5.84</v>
      </c>
      <c r="J1350" s="196">
        <v>4.7</v>
      </c>
      <c r="K1350" s="197">
        <v>6.72</v>
      </c>
      <c r="L1350" s="196">
        <v>5.41</v>
      </c>
      <c r="M1350" s="196">
        <f>TRUNC(((J1350*G1350)+(L1350*G1350)),2)</f>
        <v>30.33</v>
      </c>
      <c r="N1350" s="196">
        <f>TRUNC(((J1350*H1350)+(L1350*H1350)),2)</f>
        <v>30.33</v>
      </c>
      <c r="O1350" s="37"/>
      <c r="P1350" s="71">
        <v>5.84</v>
      </c>
      <c r="Q1350" s="71">
        <v>6.72</v>
      </c>
      <c r="R1350" s="71">
        <v>37.68</v>
      </c>
      <c r="S1350" s="71">
        <v>37.68</v>
      </c>
      <c r="T1350" s="162">
        <f t="shared" si="160"/>
        <v>-7.3500000000000014</v>
      </c>
      <c r="U1350" s="71">
        <f t="shared" si="161"/>
        <v>14.1</v>
      </c>
      <c r="V1350" s="71">
        <f t="shared" si="162"/>
        <v>16.23</v>
      </c>
    </row>
    <row r="1351" spans="1:22" x14ac:dyDescent="0.25">
      <c r="A1351" s="60" t="s">
        <v>4310</v>
      </c>
      <c r="B1351" s="190" t="s">
        <v>2031</v>
      </c>
      <c r="C1351" s="191" t="s">
        <v>107</v>
      </c>
      <c r="D1351" s="192">
        <v>82004</v>
      </c>
      <c r="E1351" s="198" t="s">
        <v>778</v>
      </c>
      <c r="F1351" s="194" t="s">
        <v>102</v>
      </c>
      <c r="G1351" s="195">
        <v>5</v>
      </c>
      <c r="H1351" s="196">
        <v>5</v>
      </c>
      <c r="I1351" s="197">
        <v>6.4</v>
      </c>
      <c r="J1351" s="196">
        <v>5.16</v>
      </c>
      <c r="K1351" s="197">
        <v>8.59</v>
      </c>
      <c r="L1351" s="196">
        <v>6.92</v>
      </c>
      <c r="M1351" s="196">
        <f>TRUNC(((J1351*G1351)+(L1351*G1351)),2)</f>
        <v>60.4</v>
      </c>
      <c r="N1351" s="196">
        <f>TRUNC(((J1351*H1351)+(L1351*H1351)),2)</f>
        <v>60.4</v>
      </c>
      <c r="O1351" s="37"/>
      <c r="P1351" s="71">
        <v>6.4</v>
      </c>
      <c r="Q1351" s="71">
        <v>8.59</v>
      </c>
      <c r="R1351" s="71">
        <v>74.95</v>
      </c>
      <c r="S1351" s="71">
        <v>74.95</v>
      </c>
      <c r="T1351" s="162">
        <f t="shared" si="160"/>
        <v>-14.550000000000004</v>
      </c>
      <c r="U1351" s="71">
        <f t="shared" si="161"/>
        <v>25.8</v>
      </c>
      <c r="V1351" s="71">
        <f t="shared" si="162"/>
        <v>34.6</v>
      </c>
    </row>
    <row r="1352" spans="1:22" x14ac:dyDescent="0.25">
      <c r="A1352" s="60" t="s">
        <v>4311</v>
      </c>
      <c r="B1352" s="200" t="s">
        <v>2032</v>
      </c>
      <c r="C1352" s="201"/>
      <c r="D1352" s="201"/>
      <c r="E1352" s="202" t="s">
        <v>780</v>
      </c>
      <c r="F1352" s="201"/>
      <c r="G1352" s="203"/>
      <c r="H1352" s="203"/>
      <c r="I1352" s="177"/>
      <c r="J1352" s="203"/>
      <c r="K1352" s="177"/>
      <c r="L1352" s="203"/>
      <c r="M1352" s="204">
        <f>SUM(M1353:M1354)</f>
        <v>84.45</v>
      </c>
      <c r="N1352" s="204">
        <f>SUM(N1353:N1354)</f>
        <v>84.45</v>
      </c>
      <c r="O1352" s="37"/>
      <c r="P1352" s="72"/>
      <c r="Q1352" s="72"/>
      <c r="R1352" s="73">
        <v>104.79</v>
      </c>
      <c r="S1352" s="73">
        <v>104.79</v>
      </c>
      <c r="T1352" s="162">
        <f t="shared" si="160"/>
        <v>-20.340000000000003</v>
      </c>
      <c r="U1352" s="71">
        <f t="shared" si="161"/>
        <v>0</v>
      </c>
      <c r="V1352" s="71">
        <f t="shared" si="162"/>
        <v>0</v>
      </c>
    </row>
    <row r="1353" spans="1:22" x14ac:dyDescent="0.25">
      <c r="A1353" s="60" t="s">
        <v>4312</v>
      </c>
      <c r="B1353" s="190" t="s">
        <v>2033</v>
      </c>
      <c r="C1353" s="191" t="s">
        <v>107</v>
      </c>
      <c r="D1353" s="192">
        <v>81885</v>
      </c>
      <c r="E1353" s="198" t="s">
        <v>782</v>
      </c>
      <c r="F1353" s="194" t="s">
        <v>102</v>
      </c>
      <c r="G1353" s="195">
        <v>5</v>
      </c>
      <c r="H1353" s="196">
        <v>5</v>
      </c>
      <c r="I1353" s="197">
        <v>9.76</v>
      </c>
      <c r="J1353" s="196">
        <v>7.87</v>
      </c>
      <c r="K1353" s="197">
        <v>2.61</v>
      </c>
      <c r="L1353" s="196">
        <v>2.1</v>
      </c>
      <c r="M1353" s="196">
        <f>TRUNC(((J1353*G1353)+(L1353*G1353)),2)</f>
        <v>49.85</v>
      </c>
      <c r="N1353" s="196">
        <f>TRUNC(((J1353*H1353)+(L1353*H1353)),2)</f>
        <v>49.85</v>
      </c>
      <c r="O1353" s="37"/>
      <c r="P1353" s="71">
        <v>9.76</v>
      </c>
      <c r="Q1353" s="71">
        <v>2.61</v>
      </c>
      <c r="R1353" s="71">
        <v>61.85</v>
      </c>
      <c r="S1353" s="71">
        <v>61.85</v>
      </c>
      <c r="T1353" s="162">
        <f t="shared" si="160"/>
        <v>-12</v>
      </c>
      <c r="U1353" s="71">
        <f t="shared" si="161"/>
        <v>39.35</v>
      </c>
      <c r="V1353" s="71">
        <f t="shared" si="162"/>
        <v>10.5</v>
      </c>
    </row>
    <row r="1354" spans="1:22" x14ac:dyDescent="0.25">
      <c r="A1354" s="60" t="s">
        <v>4313</v>
      </c>
      <c r="B1354" s="190" t="s">
        <v>2034</v>
      </c>
      <c r="C1354" s="191" t="s">
        <v>107</v>
      </c>
      <c r="D1354" s="192">
        <v>82103</v>
      </c>
      <c r="E1354" s="198" t="s">
        <v>784</v>
      </c>
      <c r="F1354" s="194" t="s">
        <v>102</v>
      </c>
      <c r="G1354" s="195">
        <v>2</v>
      </c>
      <c r="H1354" s="196">
        <v>2</v>
      </c>
      <c r="I1354" s="197">
        <v>6.53</v>
      </c>
      <c r="J1354" s="196">
        <v>5.26</v>
      </c>
      <c r="K1354" s="197">
        <v>14.94</v>
      </c>
      <c r="L1354" s="196">
        <v>12.04</v>
      </c>
      <c r="M1354" s="196">
        <f>TRUNC(((J1354*G1354)+(L1354*G1354)),2)</f>
        <v>34.6</v>
      </c>
      <c r="N1354" s="196">
        <f>TRUNC(((J1354*H1354)+(L1354*H1354)),2)</f>
        <v>34.6</v>
      </c>
      <c r="O1354" s="37"/>
      <c r="P1354" s="71">
        <v>6.53</v>
      </c>
      <c r="Q1354" s="71">
        <v>14.94</v>
      </c>
      <c r="R1354" s="71">
        <v>42.94</v>
      </c>
      <c r="S1354" s="71">
        <v>42.94</v>
      </c>
      <c r="T1354" s="162">
        <f t="shared" si="160"/>
        <v>-8.3399999999999963</v>
      </c>
      <c r="U1354" s="71">
        <f t="shared" si="161"/>
        <v>10.52</v>
      </c>
      <c r="V1354" s="71">
        <f t="shared" si="162"/>
        <v>24.08</v>
      </c>
    </row>
    <row r="1355" spans="1:22" x14ac:dyDescent="0.25">
      <c r="A1355" s="60" t="s">
        <v>4314</v>
      </c>
      <c r="B1355" s="200" t="s">
        <v>2035</v>
      </c>
      <c r="C1355" s="201"/>
      <c r="D1355" s="201"/>
      <c r="E1355" s="202" t="s">
        <v>716</v>
      </c>
      <c r="F1355" s="201"/>
      <c r="G1355" s="203"/>
      <c r="H1355" s="203"/>
      <c r="I1355" s="177"/>
      <c r="J1355" s="203"/>
      <c r="K1355" s="177"/>
      <c r="L1355" s="203"/>
      <c r="M1355" s="204">
        <f>M1356</f>
        <v>62.3</v>
      </c>
      <c r="N1355" s="204">
        <f>N1356</f>
        <v>62.3</v>
      </c>
      <c r="O1355" s="37"/>
      <c r="P1355" s="72"/>
      <c r="Q1355" s="72"/>
      <c r="R1355" s="73">
        <v>77.3</v>
      </c>
      <c r="S1355" s="73">
        <v>77.3</v>
      </c>
      <c r="T1355" s="162">
        <f t="shared" si="160"/>
        <v>-15</v>
      </c>
      <c r="U1355" s="71">
        <f t="shared" si="161"/>
        <v>0</v>
      </c>
      <c r="V1355" s="71">
        <f t="shared" si="162"/>
        <v>0</v>
      </c>
    </row>
    <row r="1356" spans="1:22" x14ac:dyDescent="0.25">
      <c r="A1356" s="60" t="s">
        <v>4315</v>
      </c>
      <c r="B1356" s="190" t="s">
        <v>2036</v>
      </c>
      <c r="C1356" s="191" t="s">
        <v>107</v>
      </c>
      <c r="D1356" s="192">
        <v>82230</v>
      </c>
      <c r="E1356" s="198" t="s">
        <v>787</v>
      </c>
      <c r="F1356" s="194" t="s">
        <v>102</v>
      </c>
      <c r="G1356" s="195">
        <v>5</v>
      </c>
      <c r="H1356" s="196">
        <v>5</v>
      </c>
      <c r="I1356" s="197">
        <v>4.62</v>
      </c>
      <c r="J1356" s="196">
        <v>3.72</v>
      </c>
      <c r="K1356" s="197">
        <v>10.84</v>
      </c>
      <c r="L1356" s="196">
        <v>8.74</v>
      </c>
      <c r="M1356" s="196">
        <f>TRUNC(((J1356*G1356)+(L1356*G1356)),2)</f>
        <v>62.3</v>
      </c>
      <c r="N1356" s="196">
        <f>TRUNC(((J1356*H1356)+(L1356*H1356)),2)</f>
        <v>62.3</v>
      </c>
      <c r="O1356" s="37"/>
      <c r="P1356" s="71">
        <v>4.62</v>
      </c>
      <c r="Q1356" s="71">
        <v>10.84</v>
      </c>
      <c r="R1356" s="71">
        <v>77.3</v>
      </c>
      <c r="S1356" s="71">
        <v>77.3</v>
      </c>
      <c r="T1356" s="162">
        <f t="shared" si="160"/>
        <v>-15</v>
      </c>
      <c r="U1356" s="71">
        <f t="shared" si="161"/>
        <v>18.600000000000001</v>
      </c>
      <c r="V1356" s="71">
        <f t="shared" si="162"/>
        <v>43.7</v>
      </c>
    </row>
    <row r="1357" spans="1:22" x14ac:dyDescent="0.25">
      <c r="A1357" s="60" t="s">
        <v>4316</v>
      </c>
      <c r="B1357" s="200" t="s">
        <v>2037</v>
      </c>
      <c r="C1357" s="201"/>
      <c r="D1357" s="201"/>
      <c r="E1357" s="202" t="s">
        <v>789</v>
      </c>
      <c r="F1357" s="201"/>
      <c r="G1357" s="203"/>
      <c r="H1357" s="203"/>
      <c r="I1357" s="177"/>
      <c r="J1357" s="203"/>
      <c r="K1357" s="177"/>
      <c r="L1357" s="203"/>
      <c r="M1357" s="204">
        <f>SUM(M1358:M1360)</f>
        <v>1528.62</v>
      </c>
      <c r="N1357" s="204">
        <f>SUM(N1358:N1360)</f>
        <v>1528.62</v>
      </c>
      <c r="O1357" s="37"/>
      <c r="P1357" s="72"/>
      <c r="Q1357" s="72"/>
      <c r="R1357" s="73">
        <v>1896.36</v>
      </c>
      <c r="S1357" s="73">
        <v>1896.36</v>
      </c>
      <c r="T1357" s="162">
        <f t="shared" ref="T1357:T1420" si="163">N1357-S1357</f>
        <v>-367.74</v>
      </c>
      <c r="U1357" s="71">
        <f t="shared" si="161"/>
        <v>0</v>
      </c>
      <c r="V1357" s="71">
        <f t="shared" si="162"/>
        <v>0</v>
      </c>
    </row>
    <row r="1358" spans="1:22" x14ac:dyDescent="0.25">
      <c r="A1358" s="60" t="s">
        <v>4317</v>
      </c>
      <c r="B1358" s="190" t="s">
        <v>2038</v>
      </c>
      <c r="C1358" s="191" t="s">
        <v>107</v>
      </c>
      <c r="D1358" s="192">
        <v>82301</v>
      </c>
      <c r="E1358" s="198" t="s">
        <v>791</v>
      </c>
      <c r="F1358" s="194" t="s">
        <v>143</v>
      </c>
      <c r="G1358" s="195">
        <v>24</v>
      </c>
      <c r="H1358" s="196">
        <v>24</v>
      </c>
      <c r="I1358" s="197">
        <v>6.83</v>
      </c>
      <c r="J1358" s="196">
        <v>5.5</v>
      </c>
      <c r="K1358" s="197">
        <v>8.9600000000000009</v>
      </c>
      <c r="L1358" s="196">
        <v>7.22</v>
      </c>
      <c r="M1358" s="196">
        <f>TRUNC(((J1358*G1358)+(L1358*G1358)),2)</f>
        <v>305.27999999999997</v>
      </c>
      <c r="N1358" s="196">
        <f>TRUNC(((J1358*H1358)+(L1358*H1358)),2)</f>
        <v>305.27999999999997</v>
      </c>
      <c r="O1358" s="37"/>
      <c r="P1358" s="71">
        <v>6.83</v>
      </c>
      <c r="Q1358" s="71">
        <v>8.9600000000000009</v>
      </c>
      <c r="R1358" s="71">
        <v>378.96</v>
      </c>
      <c r="S1358" s="71">
        <v>378.96</v>
      </c>
      <c r="T1358" s="162">
        <f t="shared" si="163"/>
        <v>-73.680000000000007</v>
      </c>
      <c r="U1358" s="71">
        <f t="shared" si="161"/>
        <v>132</v>
      </c>
      <c r="V1358" s="71">
        <f t="shared" si="162"/>
        <v>173.28</v>
      </c>
    </row>
    <row r="1359" spans="1:22" ht="24" x14ac:dyDescent="0.3">
      <c r="A1359" s="60" t="s">
        <v>4318</v>
      </c>
      <c r="B1359" s="190" t="s">
        <v>2039</v>
      </c>
      <c r="C1359" s="191" t="s">
        <v>131</v>
      </c>
      <c r="D1359" s="192">
        <v>89798</v>
      </c>
      <c r="E1359" s="198" t="s">
        <v>793</v>
      </c>
      <c r="F1359" s="194" t="s">
        <v>143</v>
      </c>
      <c r="G1359" s="195">
        <v>24</v>
      </c>
      <c r="H1359" s="196">
        <v>24</v>
      </c>
      <c r="I1359" s="197">
        <v>11.89</v>
      </c>
      <c r="J1359" s="196">
        <v>9.58</v>
      </c>
      <c r="K1359" s="197">
        <v>1.53</v>
      </c>
      <c r="L1359" s="196">
        <v>1.23</v>
      </c>
      <c r="M1359" s="196">
        <f>TRUNC(((J1359*G1359)+(L1359*G1359)),2)</f>
        <v>259.44</v>
      </c>
      <c r="N1359" s="196">
        <f>TRUNC(((J1359*H1359)+(L1359*H1359)),2)</f>
        <v>259.44</v>
      </c>
      <c r="O1359" s="45"/>
      <c r="P1359" s="71">
        <v>11.89</v>
      </c>
      <c r="Q1359" s="71">
        <v>1.53</v>
      </c>
      <c r="R1359" s="71">
        <v>322.08</v>
      </c>
      <c r="S1359" s="71">
        <v>322.08</v>
      </c>
      <c r="T1359" s="162">
        <f t="shared" si="163"/>
        <v>-62.639999999999986</v>
      </c>
      <c r="U1359" s="71">
        <f t="shared" si="161"/>
        <v>229.92</v>
      </c>
      <c r="V1359" s="71">
        <f t="shared" si="162"/>
        <v>29.52</v>
      </c>
    </row>
    <row r="1360" spans="1:22" ht="24" x14ac:dyDescent="0.3">
      <c r="A1360" s="60" t="s">
        <v>4319</v>
      </c>
      <c r="B1360" s="190" t="s">
        <v>2040</v>
      </c>
      <c r="C1360" s="191" t="s">
        <v>131</v>
      </c>
      <c r="D1360" s="192">
        <v>89800</v>
      </c>
      <c r="E1360" s="198" t="s">
        <v>795</v>
      </c>
      <c r="F1360" s="194" t="s">
        <v>143</v>
      </c>
      <c r="G1360" s="195">
        <v>42</v>
      </c>
      <c r="H1360" s="196">
        <v>42</v>
      </c>
      <c r="I1360" s="197">
        <v>18.649999999999999</v>
      </c>
      <c r="J1360" s="196">
        <v>15.04</v>
      </c>
      <c r="K1360" s="197">
        <v>9.81</v>
      </c>
      <c r="L1360" s="196">
        <v>7.91</v>
      </c>
      <c r="M1360" s="196">
        <f>TRUNC(((J1360*G1360)+(L1360*G1360)),2)</f>
        <v>963.9</v>
      </c>
      <c r="N1360" s="196">
        <f>TRUNC(((J1360*H1360)+(L1360*H1360)),2)</f>
        <v>963.9</v>
      </c>
      <c r="O1360" s="45"/>
      <c r="P1360" s="71">
        <v>18.649999999999999</v>
      </c>
      <c r="Q1360" s="71">
        <v>9.81</v>
      </c>
      <c r="R1360" s="71">
        <v>1195.32</v>
      </c>
      <c r="S1360" s="71">
        <v>1195.32</v>
      </c>
      <c r="T1360" s="162">
        <f t="shared" si="163"/>
        <v>-231.41999999999996</v>
      </c>
      <c r="U1360" s="71">
        <f t="shared" ref="U1360:U1423" si="164">TRUNC(J1360*H1360,2)</f>
        <v>631.67999999999995</v>
      </c>
      <c r="V1360" s="71">
        <f t="shared" ref="V1360:V1423" si="165">TRUNC(L1360*H1360,2)</f>
        <v>332.22</v>
      </c>
    </row>
    <row r="1361" spans="1:22" x14ac:dyDescent="0.25">
      <c r="A1361" s="60" t="s">
        <v>4320</v>
      </c>
      <c r="B1361" s="184" t="s">
        <v>2041</v>
      </c>
      <c r="C1361" s="187"/>
      <c r="D1361" s="187"/>
      <c r="E1361" s="186" t="s">
        <v>797</v>
      </c>
      <c r="F1361" s="187"/>
      <c r="G1361" s="188"/>
      <c r="H1361" s="188"/>
      <c r="I1361" s="177"/>
      <c r="J1361" s="188"/>
      <c r="K1361" s="177"/>
      <c r="L1361" s="188"/>
      <c r="M1361" s="189">
        <f>SUM(M1362:M1363)</f>
        <v>1655.16</v>
      </c>
      <c r="N1361" s="189">
        <f>SUM(N1362:N1363)</f>
        <v>1655.16</v>
      </c>
      <c r="O1361" s="37"/>
      <c r="P1361" s="69"/>
      <c r="Q1361" s="69"/>
      <c r="R1361" s="70">
        <v>2052.36</v>
      </c>
      <c r="S1361" s="70">
        <v>2052.36</v>
      </c>
      <c r="T1361" s="162">
        <f t="shared" si="163"/>
        <v>-397.20000000000005</v>
      </c>
      <c r="U1361" s="71">
        <f t="shared" si="164"/>
        <v>0</v>
      </c>
      <c r="V1361" s="71">
        <f t="shared" si="165"/>
        <v>0</v>
      </c>
    </row>
    <row r="1362" spans="1:22" x14ac:dyDescent="0.25">
      <c r="A1362" s="60" t="s">
        <v>4321</v>
      </c>
      <c r="B1362" s="190" t="s">
        <v>2042</v>
      </c>
      <c r="C1362" s="191" t="s">
        <v>107</v>
      </c>
      <c r="D1362" s="192">
        <v>81825</v>
      </c>
      <c r="E1362" s="198" t="s">
        <v>799</v>
      </c>
      <c r="F1362" s="194" t="s">
        <v>102</v>
      </c>
      <c r="G1362" s="195">
        <v>4</v>
      </c>
      <c r="H1362" s="196">
        <v>4</v>
      </c>
      <c r="I1362" s="197">
        <v>161.47999999999999</v>
      </c>
      <c r="J1362" s="196">
        <v>130.22999999999999</v>
      </c>
      <c r="K1362" s="197">
        <v>269.39</v>
      </c>
      <c r="L1362" s="196">
        <v>217.26</v>
      </c>
      <c r="M1362" s="196">
        <f>TRUNC(((J1362*G1362)+(L1362*G1362)),2)</f>
        <v>1389.96</v>
      </c>
      <c r="N1362" s="196">
        <f>TRUNC(((J1362*H1362)+(L1362*H1362)),2)</f>
        <v>1389.96</v>
      </c>
      <c r="O1362" s="37"/>
      <c r="P1362" s="71">
        <v>161.47999999999999</v>
      </c>
      <c r="Q1362" s="71">
        <v>269.39</v>
      </c>
      <c r="R1362" s="71">
        <v>1723.48</v>
      </c>
      <c r="S1362" s="71">
        <v>1723.48</v>
      </c>
      <c r="T1362" s="162">
        <f t="shared" si="163"/>
        <v>-333.52</v>
      </c>
      <c r="U1362" s="71">
        <f t="shared" si="164"/>
        <v>520.91999999999996</v>
      </c>
      <c r="V1362" s="71">
        <f t="shared" si="165"/>
        <v>869.04</v>
      </c>
    </row>
    <row r="1363" spans="1:22" x14ac:dyDescent="0.25">
      <c r="A1363" s="60" t="s">
        <v>4322</v>
      </c>
      <c r="B1363" s="190" t="s">
        <v>2043</v>
      </c>
      <c r="C1363" s="191" t="s">
        <v>107</v>
      </c>
      <c r="D1363" s="192">
        <v>81826</v>
      </c>
      <c r="E1363" s="198" t="s">
        <v>801</v>
      </c>
      <c r="F1363" s="194" t="s">
        <v>102</v>
      </c>
      <c r="G1363" s="195">
        <v>4</v>
      </c>
      <c r="H1363" s="196">
        <v>4</v>
      </c>
      <c r="I1363" s="197">
        <v>67.099999999999994</v>
      </c>
      <c r="J1363" s="196">
        <v>54.11</v>
      </c>
      <c r="K1363" s="197">
        <v>15.12</v>
      </c>
      <c r="L1363" s="196">
        <v>12.19</v>
      </c>
      <c r="M1363" s="196">
        <f>TRUNC(((J1363*G1363)+(L1363*G1363)),2)</f>
        <v>265.2</v>
      </c>
      <c r="N1363" s="196">
        <f>TRUNC(((J1363*H1363)+(L1363*H1363)),2)</f>
        <v>265.2</v>
      </c>
      <c r="O1363" s="37"/>
      <c r="P1363" s="71">
        <v>67.099999999999994</v>
      </c>
      <c r="Q1363" s="71">
        <v>15.12</v>
      </c>
      <c r="R1363" s="71">
        <v>328.88</v>
      </c>
      <c r="S1363" s="71">
        <v>328.88</v>
      </c>
      <c r="T1363" s="162">
        <f t="shared" si="163"/>
        <v>-63.680000000000007</v>
      </c>
      <c r="U1363" s="71">
        <f t="shared" si="164"/>
        <v>216.44</v>
      </c>
      <c r="V1363" s="71">
        <f t="shared" si="165"/>
        <v>48.76</v>
      </c>
    </row>
    <row r="1364" spans="1:22" x14ac:dyDescent="0.25">
      <c r="A1364" s="60" t="s">
        <v>4323</v>
      </c>
      <c r="B1364" s="178" t="s">
        <v>2044</v>
      </c>
      <c r="C1364" s="181"/>
      <c r="D1364" s="181"/>
      <c r="E1364" s="180" t="s">
        <v>36</v>
      </c>
      <c r="F1364" s="181"/>
      <c r="G1364" s="182"/>
      <c r="H1364" s="182"/>
      <c r="I1364" s="177"/>
      <c r="J1364" s="182"/>
      <c r="K1364" s="177"/>
      <c r="L1364" s="182"/>
      <c r="M1364" s="183">
        <f>SUM(M1365:M1366)</f>
        <v>14803.029999999999</v>
      </c>
      <c r="N1364" s="183">
        <f>SUM(N1365:N1366)</f>
        <v>14803.029999999999</v>
      </c>
      <c r="O1364" s="37"/>
      <c r="P1364" s="67"/>
      <c r="Q1364" s="67"/>
      <c r="R1364" s="68">
        <v>18360.12</v>
      </c>
      <c r="S1364" s="68">
        <v>18360.12</v>
      </c>
      <c r="T1364" s="162">
        <f t="shared" si="163"/>
        <v>-3557.09</v>
      </c>
      <c r="U1364" s="71">
        <f t="shared" si="164"/>
        <v>0</v>
      </c>
      <c r="V1364" s="71">
        <f t="shared" si="165"/>
        <v>0</v>
      </c>
    </row>
    <row r="1365" spans="1:22" ht="24" x14ac:dyDescent="0.3">
      <c r="A1365" s="60" t="s">
        <v>4324</v>
      </c>
      <c r="B1365" s="190" t="s">
        <v>2045</v>
      </c>
      <c r="C1365" s="191" t="s">
        <v>107</v>
      </c>
      <c r="D1365" s="192">
        <v>100160</v>
      </c>
      <c r="E1365" s="193" t="s">
        <v>2946</v>
      </c>
      <c r="F1365" s="194" t="s">
        <v>108</v>
      </c>
      <c r="G1365" s="195">
        <v>340.62</v>
      </c>
      <c r="H1365" s="196">
        <v>340.62</v>
      </c>
      <c r="I1365" s="197">
        <v>23.65</v>
      </c>
      <c r="J1365" s="196">
        <v>19.07</v>
      </c>
      <c r="K1365" s="197">
        <v>27.93</v>
      </c>
      <c r="L1365" s="196">
        <v>22.52</v>
      </c>
      <c r="M1365" s="196">
        <f>TRUNC(((J1365*G1365)+(L1365*G1365)),2)</f>
        <v>14166.38</v>
      </c>
      <c r="N1365" s="196">
        <f>TRUNC(((J1365*H1365)+(L1365*H1365)),2)</f>
        <v>14166.38</v>
      </c>
      <c r="O1365" s="45"/>
      <c r="P1365" s="71">
        <v>23.65</v>
      </c>
      <c r="Q1365" s="71">
        <v>27.93</v>
      </c>
      <c r="R1365" s="71">
        <v>17569.169999999998</v>
      </c>
      <c r="S1365" s="71">
        <v>17569.169999999998</v>
      </c>
      <c r="T1365" s="162">
        <f t="shared" si="163"/>
        <v>-3402.7899999999991</v>
      </c>
      <c r="U1365" s="71">
        <f t="shared" si="164"/>
        <v>6495.62</v>
      </c>
      <c r="V1365" s="71">
        <f t="shared" si="165"/>
        <v>7670.76</v>
      </c>
    </row>
    <row r="1366" spans="1:22" ht="24" x14ac:dyDescent="0.3">
      <c r="A1366" s="60" t="s">
        <v>4325</v>
      </c>
      <c r="B1366" s="190" t="s">
        <v>2046</v>
      </c>
      <c r="C1366" s="191" t="s">
        <v>131</v>
      </c>
      <c r="D1366" s="192">
        <v>93201</v>
      </c>
      <c r="E1366" s="198" t="s">
        <v>2047</v>
      </c>
      <c r="F1366" s="194" t="s">
        <v>143</v>
      </c>
      <c r="G1366" s="195">
        <v>114.3</v>
      </c>
      <c r="H1366" s="196">
        <v>114.3</v>
      </c>
      <c r="I1366" s="197">
        <v>2.82</v>
      </c>
      <c r="J1366" s="196">
        <v>2.27</v>
      </c>
      <c r="K1366" s="197">
        <v>4.0999999999999996</v>
      </c>
      <c r="L1366" s="196">
        <v>3.3</v>
      </c>
      <c r="M1366" s="196">
        <f>TRUNC(((J1366*G1366)+(L1366*G1366)),2)</f>
        <v>636.65</v>
      </c>
      <c r="N1366" s="196">
        <f>TRUNC(((J1366*H1366)+(L1366*H1366)),2)</f>
        <v>636.65</v>
      </c>
      <c r="O1366" s="45"/>
      <c r="P1366" s="71">
        <v>2.82</v>
      </c>
      <c r="Q1366" s="71">
        <v>4.0999999999999996</v>
      </c>
      <c r="R1366" s="71">
        <v>790.95</v>
      </c>
      <c r="S1366" s="71">
        <v>790.95</v>
      </c>
      <c r="T1366" s="162">
        <f t="shared" si="163"/>
        <v>-154.30000000000007</v>
      </c>
      <c r="U1366" s="71">
        <f t="shared" si="164"/>
        <v>259.45999999999998</v>
      </c>
      <c r="V1366" s="71">
        <f t="shared" si="165"/>
        <v>377.19</v>
      </c>
    </row>
    <row r="1367" spans="1:22" x14ac:dyDescent="0.25">
      <c r="A1367" s="60" t="s">
        <v>4326</v>
      </c>
      <c r="B1367" s="178" t="s">
        <v>2048</v>
      </c>
      <c r="C1367" s="181"/>
      <c r="D1367" s="181"/>
      <c r="E1367" s="180" t="s">
        <v>38</v>
      </c>
      <c r="F1367" s="181"/>
      <c r="G1367" s="182"/>
      <c r="H1367" s="182"/>
      <c r="I1367" s="177"/>
      <c r="J1367" s="182"/>
      <c r="K1367" s="177"/>
      <c r="L1367" s="182"/>
      <c r="M1367" s="183">
        <f>SUM(M1368:M1370)</f>
        <v>5949.04</v>
      </c>
      <c r="N1367" s="183">
        <f>SUM(N1368:N1370)</f>
        <v>5949.04</v>
      </c>
      <c r="O1367" s="37"/>
      <c r="P1367" s="67"/>
      <c r="Q1367" s="67"/>
      <c r="R1367" s="68">
        <v>7414.84</v>
      </c>
      <c r="S1367" s="68">
        <v>7414.84</v>
      </c>
      <c r="T1367" s="162">
        <f t="shared" si="163"/>
        <v>-1465.8000000000002</v>
      </c>
      <c r="U1367" s="71">
        <f t="shared" si="164"/>
        <v>0</v>
      </c>
      <c r="V1367" s="71">
        <f t="shared" si="165"/>
        <v>0</v>
      </c>
    </row>
    <row r="1368" spans="1:22" x14ac:dyDescent="0.25">
      <c r="A1368" s="60" t="s">
        <v>4327</v>
      </c>
      <c r="B1368" s="190" t="s">
        <v>2049</v>
      </c>
      <c r="C1368" s="191" t="s">
        <v>107</v>
      </c>
      <c r="D1368" s="192">
        <v>120902</v>
      </c>
      <c r="E1368" s="198" t="s">
        <v>894</v>
      </c>
      <c r="F1368" s="194" t="s">
        <v>108</v>
      </c>
      <c r="G1368" s="195">
        <v>102.62</v>
      </c>
      <c r="H1368" s="196">
        <v>102.62</v>
      </c>
      <c r="I1368" s="197">
        <v>12.97</v>
      </c>
      <c r="J1368" s="196">
        <v>10.46</v>
      </c>
      <c r="K1368" s="197">
        <v>21.81</v>
      </c>
      <c r="L1368" s="196">
        <v>17.579999999999998</v>
      </c>
      <c r="M1368" s="196">
        <f>TRUNC(((J1368*G1368)+(L1368*G1368)),2)</f>
        <v>2877.46</v>
      </c>
      <c r="N1368" s="196">
        <f>TRUNC(((J1368*H1368)+(L1368*H1368)),2)</f>
        <v>2877.46</v>
      </c>
      <c r="O1368" s="37"/>
      <c r="P1368" s="71">
        <v>12.97</v>
      </c>
      <c r="Q1368" s="71">
        <v>21.81</v>
      </c>
      <c r="R1368" s="71">
        <v>3569.12</v>
      </c>
      <c r="S1368" s="71">
        <v>3569.12</v>
      </c>
      <c r="T1368" s="162">
        <f t="shared" si="163"/>
        <v>-691.65999999999985</v>
      </c>
      <c r="U1368" s="71">
        <f t="shared" si="164"/>
        <v>1073.4000000000001</v>
      </c>
      <c r="V1368" s="71">
        <f t="shared" si="165"/>
        <v>1804.05</v>
      </c>
    </row>
    <row r="1369" spans="1:22" x14ac:dyDescent="0.25">
      <c r="A1369" s="60" t="s">
        <v>4328</v>
      </c>
      <c r="B1369" s="190" t="s">
        <v>2050</v>
      </c>
      <c r="C1369" s="191" t="s">
        <v>107</v>
      </c>
      <c r="D1369" s="192">
        <v>120208</v>
      </c>
      <c r="E1369" s="198" t="s">
        <v>2051</v>
      </c>
      <c r="F1369" s="194" t="s">
        <v>108</v>
      </c>
      <c r="G1369" s="195">
        <v>123.22</v>
      </c>
      <c r="H1369" s="196">
        <v>123.22</v>
      </c>
      <c r="I1369" s="197">
        <v>13.63</v>
      </c>
      <c r="J1369" s="196">
        <v>10.99</v>
      </c>
      <c r="K1369" s="197">
        <v>13.49</v>
      </c>
      <c r="L1369" s="196">
        <v>10.87</v>
      </c>
      <c r="M1369" s="196">
        <f>TRUNC(((J1369*G1369)+(L1369*G1369)),2)</f>
        <v>2693.58</v>
      </c>
      <c r="N1369" s="196">
        <f>TRUNC(((J1369*H1369)+(L1369*H1369)),2)</f>
        <v>2693.58</v>
      </c>
      <c r="O1369" s="37"/>
      <c r="P1369" s="71">
        <v>13.63</v>
      </c>
      <c r="Q1369" s="71">
        <v>13.49</v>
      </c>
      <c r="R1369" s="71">
        <v>3341.72</v>
      </c>
      <c r="S1369" s="71">
        <v>3341.72</v>
      </c>
      <c r="T1369" s="162">
        <f t="shared" si="163"/>
        <v>-648.13999999999987</v>
      </c>
      <c r="U1369" s="71">
        <f t="shared" si="164"/>
        <v>1354.18</v>
      </c>
      <c r="V1369" s="71">
        <f t="shared" si="165"/>
        <v>1339.4</v>
      </c>
    </row>
    <row r="1370" spans="1:22" x14ac:dyDescent="0.3">
      <c r="A1370" s="60" t="s">
        <v>4329</v>
      </c>
      <c r="B1370" s="190" t="s">
        <v>2052</v>
      </c>
      <c r="C1370" s="191" t="s">
        <v>107</v>
      </c>
      <c r="D1370" s="192">
        <v>120210</v>
      </c>
      <c r="E1370" s="198" t="s">
        <v>2053</v>
      </c>
      <c r="F1370" s="194" t="s">
        <v>2054</v>
      </c>
      <c r="G1370" s="195">
        <v>2520</v>
      </c>
      <c r="H1370" s="196">
        <v>2520</v>
      </c>
      <c r="I1370" s="197">
        <v>0.12</v>
      </c>
      <c r="J1370" s="196">
        <v>0.09</v>
      </c>
      <c r="K1370" s="197">
        <v>0.08</v>
      </c>
      <c r="L1370" s="196">
        <v>0.06</v>
      </c>
      <c r="M1370" s="196">
        <f>TRUNC(((J1370*G1370)+(L1370*G1370)),2)</f>
        <v>378</v>
      </c>
      <c r="N1370" s="196">
        <f>TRUNC(((J1370*H1370)+(L1370*H1370)),2)</f>
        <v>378</v>
      </c>
      <c r="O1370" s="45"/>
      <c r="P1370" s="71">
        <v>0.12</v>
      </c>
      <c r="Q1370" s="71">
        <v>0.08</v>
      </c>
      <c r="R1370" s="71">
        <v>504</v>
      </c>
      <c r="S1370" s="71">
        <v>504</v>
      </c>
      <c r="T1370" s="162">
        <f t="shared" si="163"/>
        <v>-126</v>
      </c>
      <c r="U1370" s="71">
        <f t="shared" si="164"/>
        <v>226.8</v>
      </c>
      <c r="V1370" s="71">
        <f t="shared" si="165"/>
        <v>151.19999999999999</v>
      </c>
    </row>
    <row r="1371" spans="1:22" x14ac:dyDescent="0.25">
      <c r="A1371" s="60" t="s">
        <v>4330</v>
      </c>
      <c r="B1371" s="178" t="s">
        <v>2055</v>
      </c>
      <c r="C1371" s="181"/>
      <c r="D1371" s="181"/>
      <c r="E1371" s="180" t="s">
        <v>40</v>
      </c>
      <c r="F1371" s="181"/>
      <c r="G1371" s="182"/>
      <c r="H1371" s="182"/>
      <c r="I1371" s="177"/>
      <c r="J1371" s="182"/>
      <c r="K1371" s="177"/>
      <c r="L1371" s="182"/>
      <c r="M1371" s="183">
        <f>M1372</f>
        <v>50984.15</v>
      </c>
      <c r="N1371" s="183">
        <f>N1372</f>
        <v>50984.15</v>
      </c>
      <c r="O1371" s="37"/>
      <c r="P1371" s="67"/>
      <c r="Q1371" s="67"/>
      <c r="R1371" s="68">
        <v>63267.59</v>
      </c>
      <c r="S1371" s="68">
        <v>63267.59</v>
      </c>
      <c r="T1371" s="162">
        <f t="shared" si="163"/>
        <v>-12283.439999999995</v>
      </c>
      <c r="U1371" s="71">
        <f t="shared" si="164"/>
        <v>0</v>
      </c>
      <c r="V1371" s="71">
        <f t="shared" si="165"/>
        <v>0</v>
      </c>
    </row>
    <row r="1372" spans="1:22" ht="36" x14ac:dyDescent="0.3">
      <c r="A1372" s="60" t="s">
        <v>4331</v>
      </c>
      <c r="B1372" s="190" t="s">
        <v>2056</v>
      </c>
      <c r="C1372" s="191" t="s">
        <v>131</v>
      </c>
      <c r="D1372" s="192">
        <v>100775</v>
      </c>
      <c r="E1372" s="198" t="s">
        <v>1226</v>
      </c>
      <c r="F1372" s="194" t="s">
        <v>201</v>
      </c>
      <c r="G1372" s="195">
        <v>3937</v>
      </c>
      <c r="H1372" s="196">
        <v>3937</v>
      </c>
      <c r="I1372" s="197">
        <v>15.21</v>
      </c>
      <c r="J1372" s="196">
        <v>12.26</v>
      </c>
      <c r="K1372" s="197">
        <v>0.86</v>
      </c>
      <c r="L1372" s="196">
        <v>0.69</v>
      </c>
      <c r="M1372" s="196">
        <f>TRUNC(((J1372*G1372)+(L1372*G1372)),2)</f>
        <v>50984.15</v>
      </c>
      <c r="N1372" s="196">
        <f>TRUNC(((J1372*H1372)+(L1372*H1372)),2)</f>
        <v>50984.15</v>
      </c>
      <c r="O1372" s="46"/>
      <c r="P1372" s="71">
        <v>15.21</v>
      </c>
      <c r="Q1372" s="71">
        <v>0.86</v>
      </c>
      <c r="R1372" s="71">
        <v>63267.59</v>
      </c>
      <c r="S1372" s="71">
        <v>63267.59</v>
      </c>
      <c r="T1372" s="162">
        <f t="shared" si="163"/>
        <v>-12283.439999999995</v>
      </c>
      <c r="U1372" s="71">
        <f t="shared" si="164"/>
        <v>48267.62</v>
      </c>
      <c r="V1372" s="71">
        <f t="shared" si="165"/>
        <v>2716.53</v>
      </c>
    </row>
    <row r="1373" spans="1:22" x14ac:dyDescent="0.25">
      <c r="A1373" s="60" t="s">
        <v>4332</v>
      </c>
      <c r="B1373" s="178" t="s">
        <v>2057</v>
      </c>
      <c r="C1373" s="181"/>
      <c r="D1373" s="181"/>
      <c r="E1373" s="180" t="s">
        <v>42</v>
      </c>
      <c r="F1373" s="181"/>
      <c r="G1373" s="182"/>
      <c r="H1373" s="182"/>
      <c r="I1373" s="177"/>
      <c r="J1373" s="182"/>
      <c r="K1373" s="177"/>
      <c r="L1373" s="182"/>
      <c r="M1373" s="183">
        <f>SUM(M1374:M1376)</f>
        <v>12678.96</v>
      </c>
      <c r="N1373" s="183">
        <f>SUM(N1374:N1376)</f>
        <v>12678.96</v>
      </c>
      <c r="O1373" s="37"/>
      <c r="P1373" s="67"/>
      <c r="Q1373" s="67"/>
      <c r="R1373" s="68">
        <v>15725.53</v>
      </c>
      <c r="S1373" s="68">
        <v>15725.53</v>
      </c>
      <c r="T1373" s="162">
        <f t="shared" si="163"/>
        <v>-3046.5700000000015</v>
      </c>
      <c r="U1373" s="71">
        <f t="shared" si="164"/>
        <v>0</v>
      </c>
      <c r="V1373" s="71">
        <f t="shared" si="165"/>
        <v>0</v>
      </c>
    </row>
    <row r="1374" spans="1:22" x14ac:dyDescent="0.25">
      <c r="A1374" s="60" t="s">
        <v>4333</v>
      </c>
      <c r="B1374" s="190" t="s">
        <v>2058</v>
      </c>
      <c r="C1374" s="191" t="s">
        <v>107</v>
      </c>
      <c r="D1374" s="192">
        <v>160100</v>
      </c>
      <c r="E1374" s="198" t="s">
        <v>1229</v>
      </c>
      <c r="F1374" s="194" t="s">
        <v>108</v>
      </c>
      <c r="G1374" s="195">
        <v>310.66000000000003</v>
      </c>
      <c r="H1374" s="196">
        <v>310.66000000000003</v>
      </c>
      <c r="I1374" s="197">
        <v>37.08</v>
      </c>
      <c r="J1374" s="196">
        <v>29.9</v>
      </c>
      <c r="K1374" s="197">
        <v>4.01</v>
      </c>
      <c r="L1374" s="196">
        <v>3.23</v>
      </c>
      <c r="M1374" s="196">
        <f>TRUNC(((J1374*G1374)+(L1374*G1374)),2)</f>
        <v>10292.16</v>
      </c>
      <c r="N1374" s="196">
        <f>TRUNC(((J1374*H1374)+(L1374*H1374)),2)</f>
        <v>10292.16</v>
      </c>
      <c r="O1374" s="37"/>
      <c r="P1374" s="71">
        <v>37.08</v>
      </c>
      <c r="Q1374" s="71">
        <v>4.01</v>
      </c>
      <c r="R1374" s="71">
        <v>12765.01</v>
      </c>
      <c r="S1374" s="71">
        <v>12765.01</v>
      </c>
      <c r="T1374" s="162">
        <f t="shared" si="163"/>
        <v>-2472.8500000000004</v>
      </c>
      <c r="U1374" s="71">
        <f t="shared" si="164"/>
        <v>9288.73</v>
      </c>
      <c r="V1374" s="71">
        <f t="shared" si="165"/>
        <v>1003.43</v>
      </c>
    </row>
    <row r="1375" spans="1:22" x14ac:dyDescent="0.25">
      <c r="A1375" s="60" t="s">
        <v>4334</v>
      </c>
      <c r="B1375" s="190" t="s">
        <v>2059</v>
      </c>
      <c r="C1375" s="191" t="s">
        <v>107</v>
      </c>
      <c r="D1375" s="192">
        <v>160402</v>
      </c>
      <c r="E1375" s="198" t="s">
        <v>2060</v>
      </c>
      <c r="F1375" s="194" t="s">
        <v>143</v>
      </c>
      <c r="G1375" s="195">
        <v>31.7</v>
      </c>
      <c r="H1375" s="196">
        <v>31.7</v>
      </c>
      <c r="I1375" s="197">
        <v>17.52</v>
      </c>
      <c r="J1375" s="196">
        <v>14.12</v>
      </c>
      <c r="K1375" s="197">
        <v>19.5</v>
      </c>
      <c r="L1375" s="196">
        <v>15.72</v>
      </c>
      <c r="M1375" s="196">
        <f>TRUNC(((J1375*G1375)+(L1375*G1375)),2)</f>
        <v>945.92</v>
      </c>
      <c r="N1375" s="196">
        <f>TRUNC(((J1375*H1375)+(L1375*H1375)),2)</f>
        <v>945.92</v>
      </c>
      <c r="O1375" s="37"/>
      <c r="P1375" s="71">
        <v>17.52</v>
      </c>
      <c r="Q1375" s="71">
        <v>19.5</v>
      </c>
      <c r="R1375" s="71">
        <v>1173.53</v>
      </c>
      <c r="S1375" s="71">
        <v>1173.53</v>
      </c>
      <c r="T1375" s="162">
        <f t="shared" si="163"/>
        <v>-227.61</v>
      </c>
      <c r="U1375" s="71">
        <f t="shared" si="164"/>
        <v>447.6</v>
      </c>
      <c r="V1375" s="71">
        <f t="shared" si="165"/>
        <v>498.32</v>
      </c>
    </row>
    <row r="1376" spans="1:22" x14ac:dyDescent="0.25">
      <c r="A1376" s="60" t="s">
        <v>4335</v>
      </c>
      <c r="B1376" s="190" t="s">
        <v>2061</v>
      </c>
      <c r="C1376" s="191" t="s">
        <v>107</v>
      </c>
      <c r="D1376" s="192">
        <v>160403</v>
      </c>
      <c r="E1376" s="198" t="s">
        <v>1233</v>
      </c>
      <c r="F1376" s="194" t="s">
        <v>143</v>
      </c>
      <c r="G1376" s="195">
        <v>83</v>
      </c>
      <c r="H1376" s="196">
        <v>83</v>
      </c>
      <c r="I1376" s="197">
        <v>10.74</v>
      </c>
      <c r="J1376" s="196">
        <v>8.66</v>
      </c>
      <c r="K1376" s="197">
        <v>10.79</v>
      </c>
      <c r="L1376" s="196">
        <v>8.6999999999999993</v>
      </c>
      <c r="M1376" s="196">
        <f>TRUNC(((J1376*G1376)+(L1376*G1376)),2)</f>
        <v>1440.88</v>
      </c>
      <c r="N1376" s="196">
        <f>TRUNC(((J1376*H1376)+(L1376*H1376)),2)</f>
        <v>1440.88</v>
      </c>
      <c r="O1376" s="37"/>
      <c r="P1376" s="71">
        <v>10.74</v>
      </c>
      <c r="Q1376" s="71">
        <v>10.79</v>
      </c>
      <c r="R1376" s="71">
        <v>1786.99</v>
      </c>
      <c r="S1376" s="71">
        <v>1786.99</v>
      </c>
      <c r="T1376" s="162">
        <f t="shared" si="163"/>
        <v>-346.1099999999999</v>
      </c>
      <c r="U1376" s="71">
        <f t="shared" si="164"/>
        <v>718.78</v>
      </c>
      <c r="V1376" s="71">
        <f t="shared" si="165"/>
        <v>722.1</v>
      </c>
    </row>
    <row r="1377" spans="1:22" x14ac:dyDescent="0.25">
      <c r="A1377" s="60" t="s">
        <v>4336</v>
      </c>
      <c r="B1377" s="178" t="s">
        <v>2062</v>
      </c>
      <c r="C1377" s="181"/>
      <c r="D1377" s="181"/>
      <c r="E1377" s="180" t="s">
        <v>44</v>
      </c>
      <c r="F1377" s="181"/>
      <c r="G1377" s="182"/>
      <c r="H1377" s="182"/>
      <c r="I1377" s="177"/>
      <c r="J1377" s="182"/>
      <c r="K1377" s="177"/>
      <c r="L1377" s="182"/>
      <c r="M1377" s="183">
        <f>SUM(M1378:M1382)</f>
        <v>19308.660000000003</v>
      </c>
      <c r="N1377" s="183">
        <f>SUM(N1378:N1382)</f>
        <v>19308.660000000003</v>
      </c>
      <c r="O1377" s="37"/>
      <c r="P1377" s="67"/>
      <c r="Q1377" s="67"/>
      <c r="R1377" s="68">
        <v>23941.99</v>
      </c>
      <c r="S1377" s="68">
        <v>23941.99</v>
      </c>
      <c r="T1377" s="162">
        <f t="shared" si="163"/>
        <v>-4633.3299999999981</v>
      </c>
      <c r="U1377" s="71">
        <f t="shared" si="164"/>
        <v>0</v>
      </c>
      <c r="V1377" s="71">
        <f t="shared" si="165"/>
        <v>0</v>
      </c>
    </row>
    <row r="1378" spans="1:22" x14ac:dyDescent="0.25">
      <c r="A1378" s="60" t="s">
        <v>4337</v>
      </c>
      <c r="B1378" s="190" t="s">
        <v>2063</v>
      </c>
      <c r="C1378" s="191" t="s">
        <v>107</v>
      </c>
      <c r="D1378" s="192">
        <v>180380</v>
      </c>
      <c r="E1378" s="198" t="s">
        <v>2064</v>
      </c>
      <c r="F1378" s="194" t="s">
        <v>108</v>
      </c>
      <c r="G1378" s="195">
        <v>1.08</v>
      </c>
      <c r="H1378" s="196">
        <v>1.08</v>
      </c>
      <c r="I1378" s="197">
        <v>766.79</v>
      </c>
      <c r="J1378" s="196">
        <v>618.41</v>
      </c>
      <c r="K1378" s="197">
        <v>48.85</v>
      </c>
      <c r="L1378" s="196">
        <v>39.39</v>
      </c>
      <c r="M1378" s="196">
        <f>TRUNC(((J1378*G1378)+(L1378*G1378)),2)</f>
        <v>710.42</v>
      </c>
      <c r="N1378" s="196">
        <f>TRUNC(((J1378*H1378)+(L1378*H1378)),2)</f>
        <v>710.42</v>
      </c>
      <c r="O1378" s="37"/>
      <c r="P1378" s="71">
        <v>766.79</v>
      </c>
      <c r="Q1378" s="71">
        <v>48.85</v>
      </c>
      <c r="R1378" s="71">
        <v>880.89</v>
      </c>
      <c r="S1378" s="71">
        <v>880.89</v>
      </c>
      <c r="T1378" s="162">
        <f t="shared" si="163"/>
        <v>-170.47000000000003</v>
      </c>
      <c r="U1378" s="71">
        <f t="shared" si="164"/>
        <v>667.88</v>
      </c>
      <c r="V1378" s="71">
        <f t="shared" si="165"/>
        <v>42.54</v>
      </c>
    </row>
    <row r="1379" spans="1:22" x14ac:dyDescent="0.25">
      <c r="A1379" s="60" t="s">
        <v>4338</v>
      </c>
      <c r="B1379" s="190" t="s">
        <v>2065</v>
      </c>
      <c r="C1379" s="191" t="s">
        <v>107</v>
      </c>
      <c r="D1379" s="192">
        <v>180381</v>
      </c>
      <c r="E1379" s="198" t="s">
        <v>1642</v>
      </c>
      <c r="F1379" s="194" t="s">
        <v>108</v>
      </c>
      <c r="G1379" s="195">
        <v>11.52</v>
      </c>
      <c r="H1379" s="196">
        <v>11.52</v>
      </c>
      <c r="I1379" s="197">
        <v>438.91</v>
      </c>
      <c r="J1379" s="196">
        <v>353.98</v>
      </c>
      <c r="K1379" s="197">
        <v>48.85</v>
      </c>
      <c r="L1379" s="196">
        <v>39.39</v>
      </c>
      <c r="M1379" s="196">
        <f>TRUNC(((J1379*G1379)+(L1379*G1379)),2)</f>
        <v>4531.62</v>
      </c>
      <c r="N1379" s="196">
        <f>TRUNC(((J1379*H1379)+(L1379*H1379)),2)</f>
        <v>4531.62</v>
      </c>
      <c r="O1379" s="37"/>
      <c r="P1379" s="71">
        <v>438.91</v>
      </c>
      <c r="Q1379" s="71">
        <v>48.85</v>
      </c>
      <c r="R1379" s="71">
        <v>5618.99</v>
      </c>
      <c r="S1379" s="71">
        <v>5618.99</v>
      </c>
      <c r="T1379" s="162">
        <f t="shared" si="163"/>
        <v>-1087.3699999999999</v>
      </c>
      <c r="U1379" s="71">
        <f t="shared" si="164"/>
        <v>4077.84</v>
      </c>
      <c r="V1379" s="71">
        <f t="shared" si="165"/>
        <v>453.77</v>
      </c>
    </row>
    <row r="1380" spans="1:22" x14ac:dyDescent="0.25">
      <c r="A1380" s="60" t="s">
        <v>4339</v>
      </c>
      <c r="B1380" s="190" t="s">
        <v>2066</v>
      </c>
      <c r="C1380" s="191" t="s">
        <v>107</v>
      </c>
      <c r="D1380" s="192">
        <v>180401</v>
      </c>
      <c r="E1380" s="198" t="s">
        <v>1640</v>
      </c>
      <c r="F1380" s="194" t="s">
        <v>108</v>
      </c>
      <c r="G1380" s="195">
        <v>14.4</v>
      </c>
      <c r="H1380" s="196">
        <v>14.4</v>
      </c>
      <c r="I1380" s="197">
        <v>231.94</v>
      </c>
      <c r="J1380" s="196">
        <v>187.05</v>
      </c>
      <c r="K1380" s="197">
        <v>48.85</v>
      </c>
      <c r="L1380" s="196">
        <v>39.39</v>
      </c>
      <c r="M1380" s="196">
        <f>TRUNC(((J1380*G1380)+(L1380*G1380)),2)</f>
        <v>3260.73</v>
      </c>
      <c r="N1380" s="196">
        <f>TRUNC(((J1380*H1380)+(L1380*H1380)),2)</f>
        <v>3260.73</v>
      </c>
      <c r="O1380" s="37"/>
      <c r="P1380" s="71">
        <v>231.94</v>
      </c>
      <c r="Q1380" s="71">
        <v>48.85</v>
      </c>
      <c r="R1380" s="71">
        <v>4043.37</v>
      </c>
      <c r="S1380" s="71">
        <v>4043.37</v>
      </c>
      <c r="T1380" s="162">
        <f t="shared" si="163"/>
        <v>-782.63999999999987</v>
      </c>
      <c r="U1380" s="71">
        <f t="shared" si="164"/>
        <v>2693.52</v>
      </c>
      <c r="V1380" s="71">
        <f t="shared" si="165"/>
        <v>567.21</v>
      </c>
    </row>
    <row r="1381" spans="1:22" x14ac:dyDescent="0.25">
      <c r="A1381" s="60" t="s">
        <v>4340</v>
      </c>
      <c r="B1381" s="190" t="s">
        <v>2067</v>
      </c>
      <c r="C1381" s="191" t="s">
        <v>107</v>
      </c>
      <c r="D1381" s="192">
        <v>180501</v>
      </c>
      <c r="E1381" s="198" t="s">
        <v>1240</v>
      </c>
      <c r="F1381" s="194" t="s">
        <v>108</v>
      </c>
      <c r="G1381" s="195">
        <v>12.18</v>
      </c>
      <c r="H1381" s="196">
        <v>12.18</v>
      </c>
      <c r="I1381" s="197">
        <v>688.81</v>
      </c>
      <c r="J1381" s="196">
        <v>555.52</v>
      </c>
      <c r="K1381" s="197">
        <v>45.72</v>
      </c>
      <c r="L1381" s="196">
        <v>36.869999999999997</v>
      </c>
      <c r="M1381" s="196">
        <f>TRUNC(((J1381*G1381)+(L1381*G1381)),2)</f>
        <v>7215.31</v>
      </c>
      <c r="N1381" s="196">
        <f>TRUNC(((J1381*H1381)+(L1381*H1381)),2)</f>
        <v>7215.31</v>
      </c>
      <c r="O1381" s="37"/>
      <c r="P1381" s="71">
        <v>688.81</v>
      </c>
      <c r="Q1381" s="71">
        <v>45.72</v>
      </c>
      <c r="R1381" s="71">
        <v>8946.57</v>
      </c>
      <c r="S1381" s="71">
        <v>8946.57</v>
      </c>
      <c r="T1381" s="162">
        <f t="shared" si="163"/>
        <v>-1731.2599999999993</v>
      </c>
      <c r="U1381" s="71">
        <f t="shared" si="164"/>
        <v>6766.23</v>
      </c>
      <c r="V1381" s="71">
        <f t="shared" si="165"/>
        <v>449.07</v>
      </c>
    </row>
    <row r="1382" spans="1:22" x14ac:dyDescent="0.3">
      <c r="A1382" s="60" t="s">
        <v>4341</v>
      </c>
      <c r="B1382" s="190" t="s">
        <v>2068</v>
      </c>
      <c r="C1382" s="191" t="s">
        <v>107</v>
      </c>
      <c r="D1382" s="192">
        <v>180509</v>
      </c>
      <c r="E1382" s="198" t="s">
        <v>2069</v>
      </c>
      <c r="F1382" s="194" t="s">
        <v>108</v>
      </c>
      <c r="G1382" s="195">
        <v>9.36</v>
      </c>
      <c r="H1382" s="196">
        <v>9.36</v>
      </c>
      <c r="I1382" s="197">
        <v>429.94</v>
      </c>
      <c r="J1382" s="196">
        <v>346.74</v>
      </c>
      <c r="K1382" s="197">
        <v>45.72</v>
      </c>
      <c r="L1382" s="196">
        <v>36.869999999999997</v>
      </c>
      <c r="M1382" s="196">
        <f>TRUNC(((J1382*G1382)+(L1382*G1382)),2)</f>
        <v>3590.58</v>
      </c>
      <c r="N1382" s="196">
        <f>TRUNC(((J1382*H1382)+(L1382*H1382)),2)</f>
        <v>3590.58</v>
      </c>
      <c r="O1382" s="45"/>
      <c r="P1382" s="71">
        <v>429.94</v>
      </c>
      <c r="Q1382" s="71">
        <v>45.72</v>
      </c>
      <c r="R1382" s="71">
        <v>4452.17</v>
      </c>
      <c r="S1382" s="71">
        <v>4452.17</v>
      </c>
      <c r="T1382" s="162">
        <f t="shared" si="163"/>
        <v>-861.59000000000015</v>
      </c>
      <c r="U1382" s="71">
        <f t="shared" si="164"/>
        <v>3245.48</v>
      </c>
      <c r="V1382" s="71">
        <f t="shared" si="165"/>
        <v>345.1</v>
      </c>
    </row>
    <row r="1383" spans="1:22" x14ac:dyDescent="0.25">
      <c r="A1383" s="60" t="s">
        <v>4342</v>
      </c>
      <c r="B1383" s="178" t="s">
        <v>2070</v>
      </c>
      <c r="C1383" s="181"/>
      <c r="D1383" s="181"/>
      <c r="E1383" s="180" t="s">
        <v>46</v>
      </c>
      <c r="F1383" s="181"/>
      <c r="G1383" s="182"/>
      <c r="H1383" s="182"/>
      <c r="I1383" s="177"/>
      <c r="J1383" s="182"/>
      <c r="K1383" s="177"/>
      <c r="L1383" s="182"/>
      <c r="M1383" s="183">
        <f>M1384</f>
        <v>4443.66</v>
      </c>
      <c r="N1383" s="183">
        <f>N1384</f>
        <v>4443.66</v>
      </c>
      <c r="O1383" s="37"/>
      <c r="P1383" s="67"/>
      <c r="Q1383" s="67"/>
      <c r="R1383" s="68">
        <v>5509.89</v>
      </c>
      <c r="S1383" s="68">
        <v>5509.89</v>
      </c>
      <c r="T1383" s="162">
        <f t="shared" si="163"/>
        <v>-1066.2300000000005</v>
      </c>
      <c r="U1383" s="71">
        <f t="shared" si="164"/>
        <v>0</v>
      </c>
      <c r="V1383" s="71">
        <f t="shared" si="165"/>
        <v>0</v>
      </c>
    </row>
    <row r="1384" spans="1:22" x14ac:dyDescent="0.25">
      <c r="A1384" s="60" t="s">
        <v>4343</v>
      </c>
      <c r="B1384" s="190" t="s">
        <v>2071</v>
      </c>
      <c r="C1384" s="191" t="s">
        <v>107</v>
      </c>
      <c r="D1384" s="192">
        <v>190102</v>
      </c>
      <c r="E1384" s="198" t="s">
        <v>1243</v>
      </c>
      <c r="F1384" s="194" t="s">
        <v>108</v>
      </c>
      <c r="G1384" s="195">
        <v>27</v>
      </c>
      <c r="H1384" s="196">
        <v>27</v>
      </c>
      <c r="I1384" s="197">
        <v>204.07</v>
      </c>
      <c r="J1384" s="196">
        <v>164.58</v>
      </c>
      <c r="K1384" s="197">
        <v>0</v>
      </c>
      <c r="L1384" s="196">
        <v>0</v>
      </c>
      <c r="M1384" s="196">
        <f>TRUNC(((J1384*G1384)+(L1384*G1384)),2)</f>
        <v>4443.66</v>
      </c>
      <c r="N1384" s="196">
        <f>TRUNC(((J1384*H1384)+(L1384*H1384)),2)</f>
        <v>4443.66</v>
      </c>
      <c r="O1384" s="37"/>
      <c r="P1384" s="71">
        <v>204.07</v>
      </c>
      <c r="Q1384" s="71">
        <v>0</v>
      </c>
      <c r="R1384" s="71">
        <v>5509.89</v>
      </c>
      <c r="S1384" s="71">
        <v>5509.89</v>
      </c>
      <c r="T1384" s="162">
        <f t="shared" si="163"/>
        <v>-1066.2300000000005</v>
      </c>
      <c r="U1384" s="71">
        <f t="shared" si="164"/>
        <v>4443.66</v>
      </c>
      <c r="V1384" s="71">
        <f t="shared" si="165"/>
        <v>0</v>
      </c>
    </row>
    <row r="1385" spans="1:22" x14ac:dyDescent="0.25">
      <c r="A1385" s="60" t="s">
        <v>4344</v>
      </c>
      <c r="B1385" s="178" t="s">
        <v>2072</v>
      </c>
      <c r="C1385" s="181"/>
      <c r="D1385" s="181"/>
      <c r="E1385" s="180" t="s">
        <v>48</v>
      </c>
      <c r="F1385" s="181"/>
      <c r="G1385" s="182"/>
      <c r="H1385" s="182"/>
      <c r="I1385" s="177"/>
      <c r="J1385" s="182"/>
      <c r="K1385" s="177"/>
      <c r="L1385" s="182"/>
      <c r="M1385" s="183">
        <f>SUM(M1386:M1389)</f>
        <v>25358.66</v>
      </c>
      <c r="N1385" s="183">
        <f>SUM(N1386:N1389)</f>
        <v>25358.66</v>
      </c>
      <c r="O1385" s="37"/>
      <c r="P1385" s="67"/>
      <c r="Q1385" s="67"/>
      <c r="R1385" s="68">
        <v>31452.65</v>
      </c>
      <c r="S1385" s="68">
        <v>31452.65</v>
      </c>
      <c r="T1385" s="162">
        <f t="shared" si="163"/>
        <v>-6093.9900000000016</v>
      </c>
      <c r="U1385" s="71">
        <f t="shared" si="164"/>
        <v>0</v>
      </c>
      <c r="V1385" s="71">
        <f t="shared" si="165"/>
        <v>0</v>
      </c>
    </row>
    <row r="1386" spans="1:22" x14ac:dyDescent="0.25">
      <c r="A1386" s="60" t="s">
        <v>4345</v>
      </c>
      <c r="B1386" s="190" t="s">
        <v>2073</v>
      </c>
      <c r="C1386" s="191" t="s">
        <v>107</v>
      </c>
      <c r="D1386" s="192">
        <v>200150</v>
      </c>
      <c r="E1386" s="198" t="s">
        <v>922</v>
      </c>
      <c r="F1386" s="194" t="s">
        <v>108</v>
      </c>
      <c r="G1386" s="195">
        <v>606.23</v>
      </c>
      <c r="H1386" s="196">
        <v>606.23</v>
      </c>
      <c r="I1386" s="197">
        <v>3.66</v>
      </c>
      <c r="J1386" s="196">
        <v>2.95</v>
      </c>
      <c r="K1386" s="197">
        <v>1.24</v>
      </c>
      <c r="L1386" s="196">
        <v>1</v>
      </c>
      <c r="M1386" s="196">
        <f>TRUNC(((J1386*G1386)+(L1386*G1386)),2)</f>
        <v>2394.6</v>
      </c>
      <c r="N1386" s="196">
        <f>TRUNC(((J1386*H1386)+(L1386*H1386)),2)</f>
        <v>2394.6</v>
      </c>
      <c r="O1386" s="37"/>
      <c r="P1386" s="71">
        <v>3.66</v>
      </c>
      <c r="Q1386" s="71">
        <v>1.24</v>
      </c>
      <c r="R1386" s="71">
        <v>2970.52</v>
      </c>
      <c r="S1386" s="71">
        <v>2970.52</v>
      </c>
      <c r="T1386" s="162">
        <f t="shared" si="163"/>
        <v>-575.92000000000007</v>
      </c>
      <c r="U1386" s="71">
        <f t="shared" si="164"/>
        <v>1788.37</v>
      </c>
      <c r="V1386" s="71">
        <f t="shared" si="165"/>
        <v>606.23</v>
      </c>
    </row>
    <row r="1387" spans="1:22" x14ac:dyDescent="0.25">
      <c r="A1387" s="60" t="s">
        <v>4346</v>
      </c>
      <c r="B1387" s="190" t="s">
        <v>2074</v>
      </c>
      <c r="C1387" s="191" t="s">
        <v>107</v>
      </c>
      <c r="D1387" s="192">
        <v>200403</v>
      </c>
      <c r="E1387" s="198" t="s">
        <v>924</v>
      </c>
      <c r="F1387" s="194" t="s">
        <v>108</v>
      </c>
      <c r="G1387" s="195">
        <v>410.93</v>
      </c>
      <c r="H1387" s="196">
        <v>410.93</v>
      </c>
      <c r="I1387" s="197">
        <v>2.91</v>
      </c>
      <c r="J1387" s="196">
        <v>2.34</v>
      </c>
      <c r="K1387" s="197">
        <v>15.13</v>
      </c>
      <c r="L1387" s="196">
        <v>12.2</v>
      </c>
      <c r="M1387" s="196">
        <f>TRUNC(((J1387*G1387)+(L1387*G1387)),2)</f>
        <v>5974.92</v>
      </c>
      <c r="N1387" s="196">
        <f>TRUNC(((J1387*H1387)+(L1387*H1387)),2)</f>
        <v>5974.92</v>
      </c>
      <c r="O1387" s="37"/>
      <c r="P1387" s="71">
        <v>2.91</v>
      </c>
      <c r="Q1387" s="71">
        <v>15.13</v>
      </c>
      <c r="R1387" s="71">
        <v>7413.17</v>
      </c>
      <c r="S1387" s="71">
        <v>7413.17</v>
      </c>
      <c r="T1387" s="162">
        <f t="shared" si="163"/>
        <v>-1438.25</v>
      </c>
      <c r="U1387" s="71">
        <f t="shared" si="164"/>
        <v>961.57</v>
      </c>
      <c r="V1387" s="71">
        <f t="shared" si="165"/>
        <v>5013.34</v>
      </c>
    </row>
    <row r="1388" spans="1:22" x14ac:dyDescent="0.25">
      <c r="A1388" s="60" t="s">
        <v>4347</v>
      </c>
      <c r="B1388" s="190" t="s">
        <v>2075</v>
      </c>
      <c r="C1388" s="191" t="s">
        <v>107</v>
      </c>
      <c r="D1388" s="192">
        <v>200201</v>
      </c>
      <c r="E1388" s="198" t="s">
        <v>1249</v>
      </c>
      <c r="F1388" s="194" t="s">
        <v>108</v>
      </c>
      <c r="G1388" s="195">
        <v>195.3</v>
      </c>
      <c r="H1388" s="196">
        <v>195.3</v>
      </c>
      <c r="I1388" s="197">
        <v>9.34</v>
      </c>
      <c r="J1388" s="196">
        <v>7.53</v>
      </c>
      <c r="K1388" s="197">
        <v>13.87</v>
      </c>
      <c r="L1388" s="196">
        <v>11.18</v>
      </c>
      <c r="M1388" s="196">
        <f>TRUNC(((J1388*G1388)+(L1388*G1388)),2)</f>
        <v>3654.06</v>
      </c>
      <c r="N1388" s="196">
        <f>TRUNC(((J1388*H1388)+(L1388*H1388)),2)</f>
        <v>3654.06</v>
      </c>
      <c r="O1388" s="37"/>
      <c r="P1388" s="75">
        <v>9.34</v>
      </c>
      <c r="Q1388" s="76">
        <v>13.87</v>
      </c>
      <c r="R1388" s="74">
        <v>4532.91</v>
      </c>
      <c r="S1388" s="75">
        <v>4532.91</v>
      </c>
      <c r="T1388" s="162">
        <f t="shared" si="163"/>
        <v>-878.84999999999991</v>
      </c>
      <c r="U1388" s="71">
        <f t="shared" si="164"/>
        <v>1470.6</v>
      </c>
      <c r="V1388" s="71">
        <f t="shared" si="165"/>
        <v>2183.4499999999998</v>
      </c>
    </row>
    <row r="1389" spans="1:22" x14ac:dyDescent="0.25">
      <c r="A1389" s="60" t="s">
        <v>4348</v>
      </c>
      <c r="B1389" s="190" t="s">
        <v>2076</v>
      </c>
      <c r="C1389" s="191" t="s">
        <v>107</v>
      </c>
      <c r="D1389" s="192">
        <v>201302</v>
      </c>
      <c r="E1389" s="198" t="s">
        <v>1252</v>
      </c>
      <c r="F1389" s="194" t="s">
        <v>108</v>
      </c>
      <c r="G1389" s="195">
        <v>195.3</v>
      </c>
      <c r="H1389" s="196">
        <v>195.3</v>
      </c>
      <c r="I1389" s="197">
        <v>59.06</v>
      </c>
      <c r="J1389" s="196">
        <v>47.63</v>
      </c>
      <c r="K1389" s="197">
        <v>25.61</v>
      </c>
      <c r="L1389" s="196">
        <v>20.65</v>
      </c>
      <c r="M1389" s="196">
        <f>TRUNC(((J1389*G1389)+(L1389*G1389)),2)</f>
        <v>13335.08</v>
      </c>
      <c r="N1389" s="196">
        <f>TRUNC(((J1389*H1389)+(L1389*H1389)),2)</f>
        <v>13335.08</v>
      </c>
      <c r="O1389" s="37"/>
      <c r="P1389" s="81">
        <v>59.06</v>
      </c>
      <c r="Q1389" s="81">
        <v>25.61</v>
      </c>
      <c r="R1389" s="81">
        <v>16536.05</v>
      </c>
      <c r="S1389" s="81">
        <v>16536.05</v>
      </c>
      <c r="T1389" s="162">
        <f t="shared" si="163"/>
        <v>-3200.9699999999993</v>
      </c>
      <c r="U1389" s="71">
        <f t="shared" si="164"/>
        <v>9302.1299999999992</v>
      </c>
      <c r="V1389" s="71">
        <f t="shared" si="165"/>
        <v>4032.94</v>
      </c>
    </row>
    <row r="1390" spans="1:22" x14ac:dyDescent="0.25">
      <c r="A1390" s="60" t="s">
        <v>4349</v>
      </c>
      <c r="B1390" s="178" t="s">
        <v>2077</v>
      </c>
      <c r="C1390" s="181"/>
      <c r="D1390" s="181"/>
      <c r="E1390" s="180" t="s">
        <v>50</v>
      </c>
      <c r="F1390" s="181"/>
      <c r="G1390" s="182"/>
      <c r="H1390" s="182"/>
      <c r="I1390" s="177"/>
      <c r="J1390" s="182"/>
      <c r="K1390" s="177"/>
      <c r="L1390" s="182"/>
      <c r="M1390" s="183">
        <f>SUM(M1391:M1394)</f>
        <v>6429.6900000000005</v>
      </c>
      <c r="N1390" s="183">
        <f>SUM(N1391:N1394)</f>
        <v>6429.6900000000005</v>
      </c>
      <c r="O1390" s="37"/>
      <c r="P1390" s="98"/>
      <c r="Q1390" s="99"/>
      <c r="R1390" s="100">
        <v>7978.44</v>
      </c>
      <c r="S1390" s="101">
        <v>7978.44</v>
      </c>
      <c r="T1390" s="162">
        <f t="shared" si="163"/>
        <v>-1548.7499999999991</v>
      </c>
      <c r="U1390" s="71">
        <f t="shared" si="164"/>
        <v>0</v>
      </c>
      <c r="V1390" s="71">
        <f t="shared" si="165"/>
        <v>0</v>
      </c>
    </row>
    <row r="1391" spans="1:22" x14ac:dyDescent="0.25">
      <c r="A1391" s="60" t="s">
        <v>4350</v>
      </c>
      <c r="B1391" s="190" t="s">
        <v>2078</v>
      </c>
      <c r="C1391" s="191" t="s">
        <v>107</v>
      </c>
      <c r="D1391" s="192">
        <v>210515</v>
      </c>
      <c r="E1391" s="198" t="s">
        <v>1497</v>
      </c>
      <c r="F1391" s="194" t="s">
        <v>108</v>
      </c>
      <c r="G1391" s="195">
        <v>163.95</v>
      </c>
      <c r="H1391" s="196">
        <v>163.95</v>
      </c>
      <c r="I1391" s="197">
        <v>6</v>
      </c>
      <c r="J1391" s="196">
        <v>4.83</v>
      </c>
      <c r="K1391" s="197">
        <v>14.01</v>
      </c>
      <c r="L1391" s="196">
        <v>11.29</v>
      </c>
      <c r="M1391" s="196">
        <f>TRUNC(((J1391*G1391)+(L1391*G1391)),2)</f>
        <v>2642.87</v>
      </c>
      <c r="N1391" s="196">
        <f>TRUNC(((J1391*H1391)+(L1391*H1391)),2)</f>
        <v>2642.87</v>
      </c>
      <c r="O1391" s="37"/>
      <c r="P1391" s="81">
        <v>6</v>
      </c>
      <c r="Q1391" s="81">
        <v>14.01</v>
      </c>
      <c r="R1391" s="81">
        <v>3280.63</v>
      </c>
      <c r="S1391" s="81">
        <v>3280.63</v>
      </c>
      <c r="T1391" s="162">
        <f t="shared" si="163"/>
        <v>-637.76000000000022</v>
      </c>
      <c r="U1391" s="71">
        <f t="shared" si="164"/>
        <v>791.87</v>
      </c>
      <c r="V1391" s="71">
        <f t="shared" si="165"/>
        <v>1850.99</v>
      </c>
    </row>
    <row r="1392" spans="1:22" x14ac:dyDescent="0.25">
      <c r="A1392" s="60" t="s">
        <v>4351</v>
      </c>
      <c r="B1392" s="190" t="s">
        <v>2079</v>
      </c>
      <c r="C1392" s="191" t="s">
        <v>131</v>
      </c>
      <c r="D1392" s="192">
        <v>96120</v>
      </c>
      <c r="E1392" s="198" t="s">
        <v>1653</v>
      </c>
      <c r="F1392" s="194" t="s">
        <v>143</v>
      </c>
      <c r="G1392" s="195">
        <v>79.2</v>
      </c>
      <c r="H1392" s="196">
        <v>79.2</v>
      </c>
      <c r="I1392" s="197">
        <v>1.83</v>
      </c>
      <c r="J1392" s="196">
        <v>1.47</v>
      </c>
      <c r="K1392" s="197">
        <v>1.21</v>
      </c>
      <c r="L1392" s="196">
        <v>0.97</v>
      </c>
      <c r="M1392" s="196">
        <f>TRUNC(((J1392*G1392)+(L1392*G1392)),2)</f>
        <v>193.24</v>
      </c>
      <c r="N1392" s="196">
        <f>TRUNC(((J1392*H1392)+(L1392*H1392)),2)</f>
        <v>193.24</v>
      </c>
      <c r="O1392" s="37"/>
      <c r="P1392" s="71">
        <v>1.83</v>
      </c>
      <c r="Q1392" s="71">
        <v>1.21</v>
      </c>
      <c r="R1392" s="71">
        <v>240.76</v>
      </c>
      <c r="S1392" s="71">
        <v>240.76</v>
      </c>
      <c r="T1392" s="162">
        <f t="shared" si="163"/>
        <v>-47.519999999999982</v>
      </c>
      <c r="U1392" s="71">
        <f t="shared" si="164"/>
        <v>116.42</v>
      </c>
      <c r="V1392" s="71">
        <f t="shared" si="165"/>
        <v>76.819999999999993</v>
      </c>
    </row>
    <row r="1393" spans="1:22" x14ac:dyDescent="0.3">
      <c r="A1393" s="60" t="s">
        <v>4352</v>
      </c>
      <c r="B1393" s="190" t="s">
        <v>2080</v>
      </c>
      <c r="C1393" s="191" t="s">
        <v>107</v>
      </c>
      <c r="D1393" s="192">
        <v>210499</v>
      </c>
      <c r="E1393" s="198" t="s">
        <v>2081</v>
      </c>
      <c r="F1393" s="194" t="s">
        <v>108</v>
      </c>
      <c r="G1393" s="195">
        <v>46.4</v>
      </c>
      <c r="H1393" s="196">
        <v>46.4</v>
      </c>
      <c r="I1393" s="197">
        <v>66.02</v>
      </c>
      <c r="J1393" s="196">
        <v>53.24</v>
      </c>
      <c r="K1393" s="197">
        <v>12.93</v>
      </c>
      <c r="L1393" s="196">
        <v>10.42</v>
      </c>
      <c r="M1393" s="196">
        <f>TRUNC(((J1393*G1393)+(L1393*G1393)),2)</f>
        <v>2953.82</v>
      </c>
      <c r="N1393" s="196">
        <f>TRUNC(((J1393*H1393)+(L1393*H1393)),2)</f>
        <v>2953.82</v>
      </c>
      <c r="O1393" s="45"/>
      <c r="P1393" s="71">
        <v>66.02</v>
      </c>
      <c r="Q1393" s="71">
        <v>12.93</v>
      </c>
      <c r="R1393" s="71">
        <v>3663.28</v>
      </c>
      <c r="S1393" s="71">
        <v>3663.28</v>
      </c>
      <c r="T1393" s="162">
        <f t="shared" si="163"/>
        <v>-709.46</v>
      </c>
      <c r="U1393" s="71">
        <f t="shared" si="164"/>
        <v>2470.33</v>
      </c>
      <c r="V1393" s="71">
        <f t="shared" si="165"/>
        <v>483.48</v>
      </c>
    </row>
    <row r="1394" spans="1:22" x14ac:dyDescent="0.25">
      <c r="A1394" s="60" t="s">
        <v>4353</v>
      </c>
      <c r="B1394" s="190" t="s">
        <v>2082</v>
      </c>
      <c r="C1394" s="191" t="s">
        <v>107</v>
      </c>
      <c r="D1394" s="192">
        <v>210506</v>
      </c>
      <c r="E1394" s="198" t="s">
        <v>2083</v>
      </c>
      <c r="F1394" s="194" t="s">
        <v>143</v>
      </c>
      <c r="G1394" s="195">
        <v>55.2</v>
      </c>
      <c r="H1394" s="196">
        <v>55.2</v>
      </c>
      <c r="I1394" s="197">
        <v>14.38</v>
      </c>
      <c r="J1394" s="196">
        <v>11.59</v>
      </c>
      <c r="K1394" s="197">
        <v>0</v>
      </c>
      <c r="L1394" s="196">
        <v>0</v>
      </c>
      <c r="M1394" s="196">
        <f>TRUNC(((J1394*G1394)+(L1394*G1394)),2)</f>
        <v>639.76</v>
      </c>
      <c r="N1394" s="196">
        <f>TRUNC(((J1394*H1394)+(L1394*H1394)),2)</f>
        <v>639.76</v>
      </c>
      <c r="O1394" s="37"/>
      <c r="P1394" s="71">
        <v>14.38</v>
      </c>
      <c r="Q1394" s="71">
        <v>0</v>
      </c>
      <c r="R1394" s="71">
        <v>793.77</v>
      </c>
      <c r="S1394" s="71">
        <v>793.77</v>
      </c>
      <c r="T1394" s="162">
        <f t="shared" si="163"/>
        <v>-154.01</v>
      </c>
      <c r="U1394" s="71">
        <f t="shared" si="164"/>
        <v>639.76</v>
      </c>
      <c r="V1394" s="71">
        <f t="shared" si="165"/>
        <v>0</v>
      </c>
    </row>
    <row r="1395" spans="1:22" x14ac:dyDescent="0.25">
      <c r="A1395" s="60" t="s">
        <v>4354</v>
      </c>
      <c r="B1395" s="178" t="s">
        <v>2084</v>
      </c>
      <c r="C1395" s="181"/>
      <c r="D1395" s="181"/>
      <c r="E1395" s="180" t="s">
        <v>52</v>
      </c>
      <c r="F1395" s="181"/>
      <c r="G1395" s="182"/>
      <c r="H1395" s="182"/>
      <c r="I1395" s="177"/>
      <c r="J1395" s="182"/>
      <c r="K1395" s="177"/>
      <c r="L1395" s="182"/>
      <c r="M1395" s="183">
        <f>SUM(M1396:M1400)</f>
        <v>29190.969999999998</v>
      </c>
      <c r="N1395" s="183">
        <f>SUM(N1396:N1400)</f>
        <v>29190.969999999998</v>
      </c>
      <c r="O1395" s="37"/>
      <c r="P1395" s="67"/>
      <c r="Q1395" s="67"/>
      <c r="R1395" s="68">
        <v>36202.18</v>
      </c>
      <c r="S1395" s="68">
        <v>36202.18</v>
      </c>
      <c r="T1395" s="162">
        <f t="shared" si="163"/>
        <v>-7011.2100000000028</v>
      </c>
      <c r="U1395" s="71">
        <f t="shared" si="164"/>
        <v>0</v>
      </c>
      <c r="V1395" s="71">
        <f t="shared" si="165"/>
        <v>0</v>
      </c>
    </row>
    <row r="1396" spans="1:22" x14ac:dyDescent="0.3">
      <c r="A1396" s="60" t="s">
        <v>4355</v>
      </c>
      <c r="B1396" s="190" t="s">
        <v>2085</v>
      </c>
      <c r="C1396" s="191" t="s">
        <v>107</v>
      </c>
      <c r="D1396" s="192">
        <v>220101</v>
      </c>
      <c r="E1396" s="198" t="s">
        <v>1261</v>
      </c>
      <c r="F1396" s="194" t="s">
        <v>108</v>
      </c>
      <c r="G1396" s="195">
        <v>237.38</v>
      </c>
      <c r="H1396" s="196">
        <v>237.38</v>
      </c>
      <c r="I1396" s="197">
        <v>26.78</v>
      </c>
      <c r="J1396" s="196">
        <v>21.59</v>
      </c>
      <c r="K1396" s="197">
        <v>11.05</v>
      </c>
      <c r="L1396" s="196">
        <v>8.91</v>
      </c>
      <c r="M1396" s="196">
        <f>TRUNC(((J1396*G1396)+(L1396*G1396)),2)</f>
        <v>7240.09</v>
      </c>
      <c r="N1396" s="196">
        <f>TRUNC(((J1396*H1396)+(L1396*H1396)),2)</f>
        <v>7240.09</v>
      </c>
      <c r="O1396" s="45"/>
      <c r="P1396" s="71">
        <v>26.78</v>
      </c>
      <c r="Q1396" s="71">
        <v>11.05</v>
      </c>
      <c r="R1396" s="71">
        <v>8980.08</v>
      </c>
      <c r="S1396" s="71">
        <v>8980.08</v>
      </c>
      <c r="T1396" s="162">
        <f t="shared" si="163"/>
        <v>-1739.9899999999998</v>
      </c>
      <c r="U1396" s="71">
        <f t="shared" si="164"/>
        <v>5125.03</v>
      </c>
      <c r="V1396" s="71">
        <f t="shared" si="165"/>
        <v>2115.0500000000002</v>
      </c>
    </row>
    <row r="1397" spans="1:22" ht="24" x14ac:dyDescent="0.3">
      <c r="A1397" s="60" t="s">
        <v>4356</v>
      </c>
      <c r="B1397" s="190" t="s">
        <v>2086</v>
      </c>
      <c r="C1397" s="191" t="s">
        <v>107</v>
      </c>
      <c r="D1397" s="192">
        <v>221101</v>
      </c>
      <c r="E1397" s="193" t="s">
        <v>2948</v>
      </c>
      <c r="F1397" s="194" t="s">
        <v>108</v>
      </c>
      <c r="G1397" s="195">
        <v>237.38</v>
      </c>
      <c r="H1397" s="196">
        <v>237.38</v>
      </c>
      <c r="I1397" s="197">
        <v>68.959999999999994</v>
      </c>
      <c r="J1397" s="196">
        <v>55.61</v>
      </c>
      <c r="K1397" s="197">
        <v>18.32</v>
      </c>
      <c r="L1397" s="196">
        <v>14.77</v>
      </c>
      <c r="M1397" s="196">
        <f>TRUNC(((J1397*G1397)+(L1397*G1397)),2)</f>
        <v>16706.8</v>
      </c>
      <c r="N1397" s="196">
        <f>TRUNC(((J1397*H1397)+(L1397*H1397)),2)</f>
        <v>16706.8</v>
      </c>
      <c r="O1397" s="45"/>
      <c r="P1397" s="71">
        <v>68.959999999999994</v>
      </c>
      <c r="Q1397" s="71">
        <v>18.32</v>
      </c>
      <c r="R1397" s="71">
        <v>20718.52</v>
      </c>
      <c r="S1397" s="71">
        <v>20718.52</v>
      </c>
      <c r="T1397" s="162">
        <f t="shared" si="163"/>
        <v>-4011.7200000000012</v>
      </c>
      <c r="U1397" s="71">
        <f t="shared" si="164"/>
        <v>13200.7</v>
      </c>
      <c r="V1397" s="71">
        <f t="shared" si="165"/>
        <v>3506.1</v>
      </c>
    </row>
    <row r="1398" spans="1:22" x14ac:dyDescent="0.25">
      <c r="A1398" s="60" t="s">
        <v>4357</v>
      </c>
      <c r="B1398" s="190" t="s">
        <v>2087</v>
      </c>
      <c r="C1398" s="191" t="s">
        <v>107</v>
      </c>
      <c r="D1398" s="192">
        <v>221102</v>
      </c>
      <c r="E1398" s="198" t="s">
        <v>1264</v>
      </c>
      <c r="F1398" s="194" t="s">
        <v>143</v>
      </c>
      <c r="G1398" s="195">
        <v>105.8</v>
      </c>
      <c r="H1398" s="196">
        <v>105.8</v>
      </c>
      <c r="I1398" s="197">
        <v>19.2</v>
      </c>
      <c r="J1398" s="196">
        <v>15.48</v>
      </c>
      <c r="K1398" s="197">
        <v>0</v>
      </c>
      <c r="L1398" s="196">
        <v>0</v>
      </c>
      <c r="M1398" s="196">
        <f>TRUNC(((J1398*G1398)+(L1398*G1398)),2)</f>
        <v>1637.78</v>
      </c>
      <c r="N1398" s="196">
        <f>TRUNC(((J1398*H1398)+(L1398*H1398)),2)</f>
        <v>1637.78</v>
      </c>
      <c r="O1398" s="37"/>
      <c r="P1398" s="71">
        <v>19.2</v>
      </c>
      <c r="Q1398" s="71">
        <v>0</v>
      </c>
      <c r="R1398" s="71">
        <v>2031.36</v>
      </c>
      <c r="S1398" s="71">
        <v>2031.36</v>
      </c>
      <c r="T1398" s="162">
        <f t="shared" si="163"/>
        <v>-393.57999999999993</v>
      </c>
      <c r="U1398" s="71">
        <f t="shared" si="164"/>
        <v>1637.78</v>
      </c>
      <c r="V1398" s="71">
        <f t="shared" si="165"/>
        <v>0</v>
      </c>
    </row>
    <row r="1399" spans="1:22" x14ac:dyDescent="0.25">
      <c r="A1399" s="60" t="s">
        <v>4358</v>
      </c>
      <c r="B1399" s="190" t="s">
        <v>2088</v>
      </c>
      <c r="C1399" s="191" t="s">
        <v>107</v>
      </c>
      <c r="D1399" s="192">
        <v>220107</v>
      </c>
      <c r="E1399" s="198" t="s">
        <v>932</v>
      </c>
      <c r="F1399" s="194" t="s">
        <v>125</v>
      </c>
      <c r="G1399" s="195">
        <v>1.43</v>
      </c>
      <c r="H1399" s="196">
        <v>1.43</v>
      </c>
      <c r="I1399" s="197">
        <v>181.54</v>
      </c>
      <c r="J1399" s="196">
        <v>146.41</v>
      </c>
      <c r="K1399" s="197">
        <v>25.21</v>
      </c>
      <c r="L1399" s="196">
        <v>20.329999999999998</v>
      </c>
      <c r="M1399" s="196">
        <f>TRUNC(((J1399*G1399)+(L1399*G1399)),2)</f>
        <v>238.43</v>
      </c>
      <c r="N1399" s="196">
        <f>TRUNC(((J1399*H1399)+(L1399*H1399)),2)</f>
        <v>238.43</v>
      </c>
      <c r="O1399" s="37"/>
      <c r="P1399" s="71">
        <v>181.54</v>
      </c>
      <c r="Q1399" s="71">
        <v>25.21</v>
      </c>
      <c r="R1399" s="71">
        <v>295.64999999999998</v>
      </c>
      <c r="S1399" s="71">
        <v>295.64999999999998</v>
      </c>
      <c r="T1399" s="162">
        <f t="shared" si="163"/>
        <v>-57.21999999999997</v>
      </c>
      <c r="U1399" s="71">
        <f t="shared" si="164"/>
        <v>209.36</v>
      </c>
      <c r="V1399" s="71">
        <f t="shared" si="165"/>
        <v>29.07</v>
      </c>
    </row>
    <row r="1400" spans="1:22" ht="24" x14ac:dyDescent="0.3">
      <c r="A1400" s="60" t="s">
        <v>4359</v>
      </c>
      <c r="B1400" s="190" t="s">
        <v>2089</v>
      </c>
      <c r="C1400" s="191" t="s">
        <v>107</v>
      </c>
      <c r="D1400" s="192">
        <v>220100</v>
      </c>
      <c r="E1400" s="193" t="s">
        <v>2947</v>
      </c>
      <c r="F1400" s="194" t="s">
        <v>108</v>
      </c>
      <c r="G1400" s="195">
        <v>47.88</v>
      </c>
      <c r="H1400" s="196">
        <v>47.88</v>
      </c>
      <c r="I1400" s="197">
        <v>47.88</v>
      </c>
      <c r="J1400" s="196">
        <v>38.61</v>
      </c>
      <c r="K1400" s="197">
        <v>39.35</v>
      </c>
      <c r="L1400" s="196">
        <v>31.73</v>
      </c>
      <c r="M1400" s="196">
        <f>TRUNC(((J1400*G1400)+(L1400*G1400)),2)</f>
        <v>3367.87</v>
      </c>
      <c r="N1400" s="196">
        <f>TRUNC(((J1400*H1400)+(L1400*H1400)),2)</f>
        <v>3367.87</v>
      </c>
      <c r="O1400" s="45"/>
      <c r="P1400" s="71">
        <v>47.88</v>
      </c>
      <c r="Q1400" s="71">
        <v>39.35</v>
      </c>
      <c r="R1400" s="71">
        <v>4176.57</v>
      </c>
      <c r="S1400" s="71">
        <v>4176.57</v>
      </c>
      <c r="T1400" s="162">
        <f t="shared" si="163"/>
        <v>-808.69999999999982</v>
      </c>
      <c r="U1400" s="71">
        <f t="shared" si="164"/>
        <v>1848.64</v>
      </c>
      <c r="V1400" s="71">
        <f t="shared" si="165"/>
        <v>1519.23</v>
      </c>
    </row>
    <row r="1401" spans="1:22" x14ac:dyDescent="0.25">
      <c r="A1401" s="60" t="s">
        <v>4360</v>
      </c>
      <c r="B1401" s="178" t="s">
        <v>2090</v>
      </c>
      <c r="C1401" s="181"/>
      <c r="D1401" s="181"/>
      <c r="E1401" s="180" t="s">
        <v>54</v>
      </c>
      <c r="F1401" s="181"/>
      <c r="G1401" s="182"/>
      <c r="H1401" s="182"/>
      <c r="I1401" s="177"/>
      <c r="J1401" s="182"/>
      <c r="K1401" s="177"/>
      <c r="L1401" s="182"/>
      <c r="M1401" s="183">
        <f>SUM(M1402:M1403)</f>
        <v>1179.42</v>
      </c>
      <c r="N1401" s="183">
        <f>SUM(N1402:N1403)</f>
        <v>1179.42</v>
      </c>
      <c r="O1401" s="37"/>
      <c r="P1401" s="67"/>
      <c r="Q1401" s="67"/>
      <c r="R1401" s="68">
        <v>1462.56</v>
      </c>
      <c r="S1401" s="68">
        <v>1462.56</v>
      </c>
      <c r="T1401" s="162">
        <f t="shared" si="163"/>
        <v>-283.13999999999987</v>
      </c>
      <c r="U1401" s="71">
        <f t="shared" si="164"/>
        <v>0</v>
      </c>
      <c r="V1401" s="71">
        <f t="shared" si="165"/>
        <v>0</v>
      </c>
    </row>
    <row r="1402" spans="1:22" x14ac:dyDescent="0.25">
      <c r="A1402" s="60" t="s">
        <v>4361</v>
      </c>
      <c r="B1402" s="190" t="s">
        <v>2091</v>
      </c>
      <c r="C1402" s="191" t="s">
        <v>107</v>
      </c>
      <c r="D1402" s="192">
        <v>230174</v>
      </c>
      <c r="E1402" s="198" t="s">
        <v>2092</v>
      </c>
      <c r="F1402" s="194" t="s">
        <v>102</v>
      </c>
      <c r="G1402" s="195">
        <v>6</v>
      </c>
      <c r="H1402" s="196">
        <v>6</v>
      </c>
      <c r="I1402" s="197">
        <v>88.82</v>
      </c>
      <c r="J1402" s="196">
        <v>71.63</v>
      </c>
      <c r="K1402" s="197">
        <v>13.08</v>
      </c>
      <c r="L1402" s="196">
        <v>10.54</v>
      </c>
      <c r="M1402" s="196">
        <f>TRUNC(((J1402*G1402)+(L1402*G1402)),2)</f>
        <v>493.02</v>
      </c>
      <c r="N1402" s="196">
        <f>TRUNC(((J1402*H1402)+(L1402*H1402)),2)</f>
        <v>493.02</v>
      </c>
      <c r="O1402" s="37"/>
      <c r="P1402" s="71">
        <v>88.82</v>
      </c>
      <c r="Q1402" s="71">
        <v>13.08</v>
      </c>
      <c r="R1402" s="71">
        <v>611.4</v>
      </c>
      <c r="S1402" s="71">
        <v>611.4</v>
      </c>
      <c r="T1402" s="162">
        <f t="shared" si="163"/>
        <v>-118.38</v>
      </c>
      <c r="U1402" s="71">
        <f t="shared" si="164"/>
        <v>429.78</v>
      </c>
      <c r="V1402" s="71">
        <f t="shared" si="165"/>
        <v>63.24</v>
      </c>
    </row>
    <row r="1403" spans="1:22" x14ac:dyDescent="0.25">
      <c r="A1403" s="60" t="s">
        <v>4362</v>
      </c>
      <c r="B1403" s="190" t="s">
        <v>2093</v>
      </c>
      <c r="C1403" s="191" t="s">
        <v>107</v>
      </c>
      <c r="D1403" s="192">
        <v>230176</v>
      </c>
      <c r="E1403" s="198" t="s">
        <v>2094</v>
      </c>
      <c r="F1403" s="194" t="s">
        <v>102</v>
      </c>
      <c r="G1403" s="195">
        <v>6</v>
      </c>
      <c r="H1403" s="196">
        <v>6</v>
      </c>
      <c r="I1403" s="197">
        <v>128.78</v>
      </c>
      <c r="J1403" s="196">
        <v>103.86</v>
      </c>
      <c r="K1403" s="197">
        <v>13.08</v>
      </c>
      <c r="L1403" s="196">
        <v>10.54</v>
      </c>
      <c r="M1403" s="196">
        <f>TRUNC(((J1403*G1403)+(L1403*G1403)),2)</f>
        <v>686.4</v>
      </c>
      <c r="N1403" s="196">
        <f>TRUNC(((J1403*H1403)+(L1403*H1403)),2)</f>
        <v>686.4</v>
      </c>
      <c r="O1403" s="37"/>
      <c r="P1403" s="71">
        <v>128.78</v>
      </c>
      <c r="Q1403" s="71">
        <v>13.08</v>
      </c>
      <c r="R1403" s="71">
        <v>851.16</v>
      </c>
      <c r="S1403" s="71">
        <v>851.16</v>
      </c>
      <c r="T1403" s="162">
        <f t="shared" si="163"/>
        <v>-164.76</v>
      </c>
      <c r="U1403" s="71">
        <f t="shared" si="164"/>
        <v>623.16</v>
      </c>
      <c r="V1403" s="71">
        <f t="shared" si="165"/>
        <v>63.24</v>
      </c>
    </row>
    <row r="1404" spans="1:22" x14ac:dyDescent="0.25">
      <c r="A1404" s="60" t="s">
        <v>4363</v>
      </c>
      <c r="B1404" s="178" t="s">
        <v>2095</v>
      </c>
      <c r="C1404" s="181"/>
      <c r="D1404" s="181"/>
      <c r="E1404" s="180" t="s">
        <v>56</v>
      </c>
      <c r="F1404" s="181"/>
      <c r="G1404" s="182"/>
      <c r="H1404" s="182"/>
      <c r="I1404" s="177"/>
      <c r="J1404" s="182"/>
      <c r="K1404" s="177"/>
      <c r="L1404" s="182"/>
      <c r="M1404" s="183">
        <f>M1405</f>
        <v>2227.23</v>
      </c>
      <c r="N1404" s="183">
        <f>N1405</f>
        <v>2227.23</v>
      </c>
      <c r="O1404" s="37"/>
      <c r="P1404" s="67"/>
      <c r="Q1404" s="67"/>
      <c r="R1404" s="68">
        <v>2762.37</v>
      </c>
      <c r="S1404" s="68">
        <v>2762.37</v>
      </c>
      <c r="T1404" s="162">
        <f t="shared" si="163"/>
        <v>-535.13999999999987</v>
      </c>
      <c r="U1404" s="71">
        <f t="shared" si="164"/>
        <v>0</v>
      </c>
      <c r="V1404" s="71">
        <f t="shared" si="165"/>
        <v>0</v>
      </c>
    </row>
    <row r="1405" spans="1:22" x14ac:dyDescent="0.25">
      <c r="A1405" s="60" t="s">
        <v>4364</v>
      </c>
      <c r="B1405" s="190" t="s">
        <v>2096</v>
      </c>
      <c r="C1405" s="191" t="s">
        <v>107</v>
      </c>
      <c r="D1405" s="192">
        <v>240106</v>
      </c>
      <c r="E1405" s="198" t="s">
        <v>1506</v>
      </c>
      <c r="F1405" s="194" t="s">
        <v>143</v>
      </c>
      <c r="G1405" s="195">
        <v>61.02</v>
      </c>
      <c r="H1405" s="196">
        <v>61.02</v>
      </c>
      <c r="I1405" s="197">
        <v>29.54</v>
      </c>
      <c r="J1405" s="196">
        <v>23.82</v>
      </c>
      <c r="K1405" s="197">
        <v>15.73</v>
      </c>
      <c r="L1405" s="196">
        <v>12.68</v>
      </c>
      <c r="M1405" s="196">
        <f>TRUNC(((J1405*G1405)+(L1405*G1405)),2)</f>
        <v>2227.23</v>
      </c>
      <c r="N1405" s="196">
        <f>TRUNC(((J1405*H1405)+(L1405*H1405)),2)</f>
        <v>2227.23</v>
      </c>
      <c r="O1405" s="37"/>
      <c r="P1405" s="71">
        <v>29.54</v>
      </c>
      <c r="Q1405" s="71">
        <v>15.73</v>
      </c>
      <c r="R1405" s="71">
        <v>2762.37</v>
      </c>
      <c r="S1405" s="71">
        <v>2762.37</v>
      </c>
      <c r="T1405" s="162">
        <f t="shared" si="163"/>
        <v>-535.13999999999987</v>
      </c>
      <c r="U1405" s="71">
        <f t="shared" si="164"/>
        <v>1453.49</v>
      </c>
      <c r="V1405" s="71">
        <f t="shared" si="165"/>
        <v>773.73</v>
      </c>
    </row>
    <row r="1406" spans="1:22" x14ac:dyDescent="0.25">
      <c r="A1406" s="60" t="s">
        <v>4365</v>
      </c>
      <c r="B1406" s="178" t="s">
        <v>2097</v>
      </c>
      <c r="C1406" s="181"/>
      <c r="D1406" s="181"/>
      <c r="E1406" s="180" t="s">
        <v>60</v>
      </c>
      <c r="F1406" s="181"/>
      <c r="G1406" s="182"/>
      <c r="H1406" s="182"/>
      <c r="I1406" s="177"/>
      <c r="J1406" s="182"/>
      <c r="K1406" s="177"/>
      <c r="L1406" s="182"/>
      <c r="M1406" s="183">
        <f>M1407+M1410+M1413+M1416+M1418+M1420</f>
        <v>16976.82</v>
      </c>
      <c r="N1406" s="183">
        <f>N1407+N1410+N1413+N1416+N1418+N1420</f>
        <v>16976.82</v>
      </c>
      <c r="O1406" s="37"/>
      <c r="P1406" s="67"/>
      <c r="Q1406" s="67"/>
      <c r="R1406" s="68">
        <v>21067.09</v>
      </c>
      <c r="S1406" s="68">
        <v>21067.09</v>
      </c>
      <c r="T1406" s="162">
        <f t="shared" si="163"/>
        <v>-4090.2700000000004</v>
      </c>
      <c r="U1406" s="71">
        <f t="shared" si="164"/>
        <v>0</v>
      </c>
      <c r="V1406" s="71">
        <f t="shared" si="165"/>
        <v>0</v>
      </c>
    </row>
    <row r="1407" spans="1:22" x14ac:dyDescent="0.25">
      <c r="A1407" s="60" t="s">
        <v>4366</v>
      </c>
      <c r="B1407" s="184" t="s">
        <v>2098</v>
      </c>
      <c r="C1407" s="187"/>
      <c r="D1407" s="187"/>
      <c r="E1407" s="186" t="s">
        <v>1664</v>
      </c>
      <c r="F1407" s="187"/>
      <c r="G1407" s="188"/>
      <c r="H1407" s="188"/>
      <c r="I1407" s="177"/>
      <c r="J1407" s="188"/>
      <c r="K1407" s="177"/>
      <c r="L1407" s="188"/>
      <c r="M1407" s="189">
        <f>SUM(M1408:M1409)</f>
        <v>3502.7</v>
      </c>
      <c r="N1407" s="189">
        <f>SUM(N1408:N1409)</f>
        <v>3502.7</v>
      </c>
      <c r="O1407" s="37"/>
      <c r="P1407" s="69"/>
      <c r="Q1407" s="69"/>
      <c r="R1407" s="70">
        <v>4345.55</v>
      </c>
      <c r="S1407" s="70">
        <v>4345.55</v>
      </c>
      <c r="T1407" s="162">
        <f t="shared" si="163"/>
        <v>-842.85000000000036</v>
      </c>
      <c r="U1407" s="71">
        <f t="shared" si="164"/>
        <v>0</v>
      </c>
      <c r="V1407" s="71">
        <f t="shared" si="165"/>
        <v>0</v>
      </c>
    </row>
    <row r="1408" spans="1:22" x14ac:dyDescent="0.25">
      <c r="A1408" s="60" t="s">
        <v>4367</v>
      </c>
      <c r="B1408" s="190" t="s">
        <v>2099</v>
      </c>
      <c r="C1408" s="191" t="s">
        <v>107</v>
      </c>
      <c r="D1408" s="192">
        <v>261300</v>
      </c>
      <c r="E1408" s="198" t="s">
        <v>1274</v>
      </c>
      <c r="F1408" s="194" t="s">
        <v>108</v>
      </c>
      <c r="G1408" s="195">
        <v>152.69</v>
      </c>
      <c r="H1408" s="196">
        <v>152.69</v>
      </c>
      <c r="I1408" s="197">
        <v>2.16</v>
      </c>
      <c r="J1408" s="196">
        <v>1.74</v>
      </c>
      <c r="K1408" s="197">
        <v>9.6999999999999993</v>
      </c>
      <c r="L1408" s="196">
        <v>7.82</v>
      </c>
      <c r="M1408" s="196">
        <f>TRUNC(((J1408*G1408)+(L1408*G1408)),2)</f>
        <v>1459.71</v>
      </c>
      <c r="N1408" s="196">
        <f>TRUNC(((J1408*H1408)+(L1408*H1408)),2)</f>
        <v>1459.71</v>
      </c>
      <c r="O1408" s="37"/>
      <c r="P1408" s="71">
        <v>2.16</v>
      </c>
      <c r="Q1408" s="71">
        <v>9.6999999999999993</v>
      </c>
      <c r="R1408" s="71">
        <v>1810.9</v>
      </c>
      <c r="S1408" s="71">
        <v>1810.9</v>
      </c>
      <c r="T1408" s="162">
        <f t="shared" si="163"/>
        <v>-351.19000000000005</v>
      </c>
      <c r="U1408" s="71">
        <f t="shared" si="164"/>
        <v>265.68</v>
      </c>
      <c r="V1408" s="71">
        <f t="shared" si="165"/>
        <v>1194.03</v>
      </c>
    </row>
    <row r="1409" spans="1:22" x14ac:dyDescent="0.25">
      <c r="A1409" s="60" t="s">
        <v>4368</v>
      </c>
      <c r="B1409" s="190" t="s">
        <v>2100</v>
      </c>
      <c r="C1409" s="191" t="s">
        <v>107</v>
      </c>
      <c r="D1409" s="192">
        <v>261550</v>
      </c>
      <c r="E1409" s="198" t="s">
        <v>1282</v>
      </c>
      <c r="F1409" s="194" t="s">
        <v>108</v>
      </c>
      <c r="G1409" s="195">
        <v>152.69</v>
      </c>
      <c r="H1409" s="196">
        <v>152.69</v>
      </c>
      <c r="I1409" s="197">
        <v>7.64</v>
      </c>
      <c r="J1409" s="196">
        <v>6.16</v>
      </c>
      <c r="K1409" s="197">
        <v>8.9600000000000009</v>
      </c>
      <c r="L1409" s="196">
        <v>7.22</v>
      </c>
      <c r="M1409" s="196">
        <f>TRUNC(((J1409*G1409)+(L1409*G1409)),2)</f>
        <v>2042.99</v>
      </c>
      <c r="N1409" s="196">
        <f>TRUNC(((J1409*H1409)+(L1409*H1409)),2)</f>
        <v>2042.99</v>
      </c>
      <c r="O1409" s="37"/>
      <c r="P1409" s="71">
        <v>7.64</v>
      </c>
      <c r="Q1409" s="71">
        <v>8.9600000000000009</v>
      </c>
      <c r="R1409" s="71">
        <v>2534.65</v>
      </c>
      <c r="S1409" s="71">
        <v>2534.65</v>
      </c>
      <c r="T1409" s="162">
        <f t="shared" si="163"/>
        <v>-491.66000000000008</v>
      </c>
      <c r="U1409" s="71">
        <f t="shared" si="164"/>
        <v>940.57</v>
      </c>
      <c r="V1409" s="71">
        <f t="shared" si="165"/>
        <v>1102.42</v>
      </c>
    </row>
    <row r="1410" spans="1:22" x14ac:dyDescent="0.25">
      <c r="A1410" s="60" t="s">
        <v>4369</v>
      </c>
      <c r="B1410" s="184" t="s">
        <v>2101</v>
      </c>
      <c r="C1410" s="187"/>
      <c r="D1410" s="187"/>
      <c r="E1410" s="186" t="s">
        <v>1668</v>
      </c>
      <c r="F1410" s="187"/>
      <c r="G1410" s="188"/>
      <c r="H1410" s="188"/>
      <c r="I1410" s="177"/>
      <c r="J1410" s="188"/>
      <c r="K1410" s="177"/>
      <c r="L1410" s="188"/>
      <c r="M1410" s="189">
        <f>SUM(M1411:M1412)</f>
        <v>2544.0500000000002</v>
      </c>
      <c r="N1410" s="189">
        <f>SUM(N1411:N1412)</f>
        <v>2544.0500000000002</v>
      </c>
      <c r="O1410" s="37"/>
      <c r="P1410" s="69"/>
      <c r="Q1410" s="69"/>
      <c r="R1410" s="70">
        <v>3157.5</v>
      </c>
      <c r="S1410" s="70">
        <v>3157.5</v>
      </c>
      <c r="T1410" s="162">
        <f t="shared" si="163"/>
        <v>-613.44999999999982</v>
      </c>
      <c r="U1410" s="71">
        <f t="shared" si="164"/>
        <v>0</v>
      </c>
      <c r="V1410" s="71">
        <f t="shared" si="165"/>
        <v>0</v>
      </c>
    </row>
    <row r="1411" spans="1:22" x14ac:dyDescent="0.25">
      <c r="A1411" s="60" t="s">
        <v>4370</v>
      </c>
      <c r="B1411" s="190" t="s">
        <v>2102</v>
      </c>
      <c r="C1411" s="191" t="s">
        <v>107</v>
      </c>
      <c r="D1411" s="192">
        <v>261300</v>
      </c>
      <c r="E1411" s="198" t="s">
        <v>1274</v>
      </c>
      <c r="F1411" s="194" t="s">
        <v>108</v>
      </c>
      <c r="G1411" s="195">
        <v>130.80000000000001</v>
      </c>
      <c r="H1411" s="196">
        <v>130.80000000000001</v>
      </c>
      <c r="I1411" s="197">
        <v>2.16</v>
      </c>
      <c r="J1411" s="196">
        <v>1.74</v>
      </c>
      <c r="K1411" s="197">
        <v>9.6999999999999993</v>
      </c>
      <c r="L1411" s="196">
        <v>7.82</v>
      </c>
      <c r="M1411" s="196">
        <f>TRUNC(((J1411*G1411)+(L1411*G1411)),2)</f>
        <v>1250.44</v>
      </c>
      <c r="N1411" s="196">
        <f>TRUNC(((J1411*H1411)+(L1411*H1411)),2)</f>
        <v>1250.44</v>
      </c>
      <c r="O1411" s="37"/>
      <c r="P1411" s="71">
        <v>2.16</v>
      </c>
      <c r="Q1411" s="71">
        <v>9.6999999999999993</v>
      </c>
      <c r="R1411" s="71">
        <v>1551.28</v>
      </c>
      <c r="S1411" s="71">
        <v>1551.28</v>
      </c>
      <c r="T1411" s="162">
        <f t="shared" si="163"/>
        <v>-300.83999999999992</v>
      </c>
      <c r="U1411" s="71">
        <f t="shared" si="164"/>
        <v>227.59</v>
      </c>
      <c r="V1411" s="71">
        <f t="shared" si="165"/>
        <v>1022.85</v>
      </c>
    </row>
    <row r="1412" spans="1:22" x14ac:dyDescent="0.25">
      <c r="A1412" s="60" t="s">
        <v>4371</v>
      </c>
      <c r="B1412" s="190" t="s">
        <v>2103</v>
      </c>
      <c r="C1412" s="191" t="s">
        <v>107</v>
      </c>
      <c r="D1412" s="192">
        <v>261001</v>
      </c>
      <c r="E1412" s="198" t="s">
        <v>1671</v>
      </c>
      <c r="F1412" s="194" t="s">
        <v>108</v>
      </c>
      <c r="G1412" s="195">
        <v>130.80000000000001</v>
      </c>
      <c r="H1412" s="196">
        <v>130.80000000000001</v>
      </c>
      <c r="I1412" s="197">
        <v>4.3499999999999996</v>
      </c>
      <c r="J1412" s="196">
        <v>3.5</v>
      </c>
      <c r="K1412" s="197">
        <v>7.93</v>
      </c>
      <c r="L1412" s="196">
        <v>6.39</v>
      </c>
      <c r="M1412" s="196">
        <f>TRUNC(((J1412*G1412)+(L1412*G1412)),2)</f>
        <v>1293.6099999999999</v>
      </c>
      <c r="N1412" s="196">
        <f>TRUNC(((J1412*H1412)+(L1412*H1412)),2)</f>
        <v>1293.6099999999999</v>
      </c>
      <c r="O1412" s="37"/>
      <c r="P1412" s="71">
        <v>4.3499999999999996</v>
      </c>
      <c r="Q1412" s="71">
        <v>7.93</v>
      </c>
      <c r="R1412" s="71">
        <v>1606.22</v>
      </c>
      <c r="S1412" s="71">
        <v>1606.22</v>
      </c>
      <c r="T1412" s="162">
        <f t="shared" si="163"/>
        <v>-312.61000000000013</v>
      </c>
      <c r="U1412" s="71">
        <f t="shared" si="164"/>
        <v>457.8</v>
      </c>
      <c r="V1412" s="71">
        <f t="shared" si="165"/>
        <v>835.81</v>
      </c>
    </row>
    <row r="1413" spans="1:22" x14ac:dyDescent="0.25">
      <c r="A1413" s="60" t="s">
        <v>4372</v>
      </c>
      <c r="B1413" s="184" t="s">
        <v>2104</v>
      </c>
      <c r="C1413" s="187"/>
      <c r="D1413" s="187"/>
      <c r="E1413" s="186" t="s">
        <v>1673</v>
      </c>
      <c r="F1413" s="187"/>
      <c r="G1413" s="188"/>
      <c r="H1413" s="188"/>
      <c r="I1413" s="177"/>
      <c r="J1413" s="188"/>
      <c r="K1413" s="177"/>
      <c r="L1413" s="188"/>
      <c r="M1413" s="189">
        <f>SUM(M1414:M1415)</f>
        <v>3624.32</v>
      </c>
      <c r="N1413" s="189">
        <f>SUM(N1414:N1415)</f>
        <v>3624.32</v>
      </c>
      <c r="O1413" s="37"/>
      <c r="P1413" s="69"/>
      <c r="Q1413" s="69"/>
      <c r="R1413" s="70">
        <v>4499.38</v>
      </c>
      <c r="S1413" s="70">
        <v>4499.38</v>
      </c>
      <c r="T1413" s="162">
        <f t="shared" si="163"/>
        <v>-875.06</v>
      </c>
      <c r="U1413" s="71">
        <f t="shared" si="164"/>
        <v>0</v>
      </c>
      <c r="V1413" s="71">
        <f t="shared" si="165"/>
        <v>0</v>
      </c>
    </row>
    <row r="1414" spans="1:22" x14ac:dyDescent="0.25">
      <c r="A1414" s="60" t="s">
        <v>4373</v>
      </c>
      <c r="B1414" s="190" t="s">
        <v>2105</v>
      </c>
      <c r="C1414" s="191" t="s">
        <v>107</v>
      </c>
      <c r="D1414" s="192">
        <v>261300</v>
      </c>
      <c r="E1414" s="198" t="s">
        <v>1274</v>
      </c>
      <c r="F1414" s="194" t="s">
        <v>108</v>
      </c>
      <c r="G1414" s="195">
        <v>210.35</v>
      </c>
      <c r="H1414" s="196">
        <v>210.35</v>
      </c>
      <c r="I1414" s="197">
        <v>2.16</v>
      </c>
      <c r="J1414" s="196">
        <v>1.74</v>
      </c>
      <c r="K1414" s="197">
        <v>9.6999999999999993</v>
      </c>
      <c r="L1414" s="196">
        <v>7.82</v>
      </c>
      <c r="M1414" s="196">
        <f>TRUNC(((J1414*G1414)+(L1414*G1414)),2)</f>
        <v>2010.94</v>
      </c>
      <c r="N1414" s="196">
        <f>TRUNC(((J1414*H1414)+(L1414*H1414)),2)</f>
        <v>2010.94</v>
      </c>
      <c r="O1414" s="37"/>
      <c r="P1414" s="71">
        <v>2.16</v>
      </c>
      <c r="Q1414" s="71">
        <v>9.6999999999999993</v>
      </c>
      <c r="R1414" s="71">
        <v>2494.75</v>
      </c>
      <c r="S1414" s="71">
        <v>2494.75</v>
      </c>
      <c r="T1414" s="162">
        <f t="shared" si="163"/>
        <v>-483.80999999999995</v>
      </c>
      <c r="U1414" s="71">
        <f t="shared" si="164"/>
        <v>366</v>
      </c>
      <c r="V1414" s="71">
        <f t="shared" si="165"/>
        <v>1644.93</v>
      </c>
    </row>
    <row r="1415" spans="1:22" x14ac:dyDescent="0.25">
      <c r="A1415" s="60" t="s">
        <v>4374</v>
      </c>
      <c r="B1415" s="190" t="s">
        <v>2106</v>
      </c>
      <c r="C1415" s="191" t="s">
        <v>107</v>
      </c>
      <c r="D1415" s="192">
        <v>261307</v>
      </c>
      <c r="E1415" s="198" t="s">
        <v>1676</v>
      </c>
      <c r="F1415" s="194" t="s">
        <v>108</v>
      </c>
      <c r="G1415" s="195">
        <v>210.35</v>
      </c>
      <c r="H1415" s="196">
        <v>210.35</v>
      </c>
      <c r="I1415" s="197">
        <v>3.83</v>
      </c>
      <c r="J1415" s="196">
        <v>3.08</v>
      </c>
      <c r="K1415" s="197">
        <v>5.7</v>
      </c>
      <c r="L1415" s="196">
        <v>4.59</v>
      </c>
      <c r="M1415" s="196">
        <f>TRUNC(((J1415*G1415)+(L1415*G1415)),2)</f>
        <v>1613.38</v>
      </c>
      <c r="N1415" s="196">
        <f>TRUNC(((J1415*H1415)+(L1415*H1415)),2)</f>
        <v>1613.38</v>
      </c>
      <c r="O1415" s="37"/>
      <c r="P1415" s="71">
        <v>3.83</v>
      </c>
      <c r="Q1415" s="71">
        <v>5.7</v>
      </c>
      <c r="R1415" s="71">
        <v>2004.63</v>
      </c>
      <c r="S1415" s="71">
        <v>2004.63</v>
      </c>
      <c r="T1415" s="162">
        <f t="shared" si="163"/>
        <v>-391.25</v>
      </c>
      <c r="U1415" s="71">
        <f t="shared" si="164"/>
        <v>647.87</v>
      </c>
      <c r="V1415" s="71">
        <f t="shared" si="165"/>
        <v>965.5</v>
      </c>
    </row>
    <row r="1416" spans="1:22" x14ac:dyDescent="0.25">
      <c r="A1416" s="60" t="s">
        <v>4375</v>
      </c>
      <c r="B1416" s="184" t="s">
        <v>2107</v>
      </c>
      <c r="C1416" s="187"/>
      <c r="D1416" s="187"/>
      <c r="E1416" s="186" t="s">
        <v>1678</v>
      </c>
      <c r="F1416" s="187"/>
      <c r="G1416" s="188"/>
      <c r="H1416" s="188"/>
      <c r="I1416" s="177"/>
      <c r="J1416" s="188"/>
      <c r="K1416" s="177"/>
      <c r="L1416" s="188"/>
      <c r="M1416" s="189">
        <f>M1417</f>
        <v>1381.44</v>
      </c>
      <c r="N1416" s="189">
        <f>N1417</f>
        <v>1381.44</v>
      </c>
      <c r="O1416" s="37"/>
      <c r="P1416" s="69"/>
      <c r="Q1416" s="69"/>
      <c r="R1416" s="70">
        <v>1714.06</v>
      </c>
      <c r="S1416" s="70">
        <v>1714.06</v>
      </c>
      <c r="T1416" s="162">
        <f t="shared" si="163"/>
        <v>-332.61999999999989</v>
      </c>
      <c r="U1416" s="71">
        <f t="shared" si="164"/>
        <v>0</v>
      </c>
      <c r="V1416" s="71">
        <f t="shared" si="165"/>
        <v>0</v>
      </c>
    </row>
    <row r="1417" spans="1:22" x14ac:dyDescent="0.25">
      <c r="A1417" s="60" t="s">
        <v>4376</v>
      </c>
      <c r="B1417" s="190" t="s">
        <v>2108</v>
      </c>
      <c r="C1417" s="191" t="s">
        <v>107</v>
      </c>
      <c r="D1417" s="192">
        <v>261000</v>
      </c>
      <c r="E1417" s="198" t="s">
        <v>484</v>
      </c>
      <c r="F1417" s="194" t="s">
        <v>108</v>
      </c>
      <c r="G1417" s="195">
        <v>127.44</v>
      </c>
      <c r="H1417" s="196">
        <v>127.44</v>
      </c>
      <c r="I1417" s="197">
        <v>5.47</v>
      </c>
      <c r="J1417" s="196">
        <v>4.41</v>
      </c>
      <c r="K1417" s="197">
        <v>7.98</v>
      </c>
      <c r="L1417" s="196">
        <v>6.43</v>
      </c>
      <c r="M1417" s="196">
        <f>TRUNC(((J1417*G1417)+(L1417*G1417)),2)</f>
        <v>1381.44</v>
      </c>
      <c r="N1417" s="196">
        <f>TRUNC(((J1417*H1417)+(L1417*H1417)),2)</f>
        <v>1381.44</v>
      </c>
      <c r="O1417" s="37"/>
      <c r="P1417" s="71">
        <v>5.47</v>
      </c>
      <c r="Q1417" s="71">
        <v>7.98</v>
      </c>
      <c r="R1417" s="71">
        <v>1714.06</v>
      </c>
      <c r="S1417" s="71">
        <v>1714.06</v>
      </c>
      <c r="T1417" s="162">
        <f t="shared" si="163"/>
        <v>-332.61999999999989</v>
      </c>
      <c r="U1417" s="71">
        <f t="shared" si="164"/>
        <v>562.01</v>
      </c>
      <c r="V1417" s="71">
        <f t="shared" si="165"/>
        <v>819.43</v>
      </c>
    </row>
    <row r="1418" spans="1:22" x14ac:dyDescent="0.25">
      <c r="A1418" s="60" t="s">
        <v>4377</v>
      </c>
      <c r="B1418" s="184" t="s">
        <v>2109</v>
      </c>
      <c r="C1418" s="187"/>
      <c r="D1418" s="187"/>
      <c r="E1418" s="186" t="s">
        <v>1681</v>
      </c>
      <c r="F1418" s="187"/>
      <c r="G1418" s="188"/>
      <c r="H1418" s="188"/>
      <c r="I1418" s="177"/>
      <c r="J1418" s="188"/>
      <c r="K1418" s="177"/>
      <c r="L1418" s="188"/>
      <c r="M1418" s="189">
        <f>M1419</f>
        <v>2519.48</v>
      </c>
      <c r="N1418" s="189">
        <f>N1419</f>
        <v>2519.48</v>
      </c>
      <c r="O1418" s="37"/>
      <c r="P1418" s="69"/>
      <c r="Q1418" s="69"/>
      <c r="R1418" s="70">
        <v>3125.63</v>
      </c>
      <c r="S1418" s="70">
        <v>3125.63</v>
      </c>
      <c r="T1418" s="162">
        <f t="shared" si="163"/>
        <v>-606.15000000000009</v>
      </c>
      <c r="U1418" s="71">
        <f t="shared" si="164"/>
        <v>0</v>
      </c>
      <c r="V1418" s="71">
        <f t="shared" si="165"/>
        <v>0</v>
      </c>
    </row>
    <row r="1419" spans="1:22" x14ac:dyDescent="0.25">
      <c r="A1419" s="60" t="s">
        <v>4378</v>
      </c>
      <c r="B1419" s="190" t="s">
        <v>2110</v>
      </c>
      <c r="C1419" s="191" t="s">
        <v>107</v>
      </c>
      <c r="D1419" s="192">
        <v>261602</v>
      </c>
      <c r="E1419" s="198" t="s">
        <v>973</v>
      </c>
      <c r="F1419" s="194" t="s">
        <v>108</v>
      </c>
      <c r="G1419" s="195">
        <v>118.62</v>
      </c>
      <c r="H1419" s="196">
        <v>118.62</v>
      </c>
      <c r="I1419" s="197">
        <v>11.48</v>
      </c>
      <c r="J1419" s="196">
        <v>9.25</v>
      </c>
      <c r="K1419" s="197">
        <v>14.87</v>
      </c>
      <c r="L1419" s="196">
        <v>11.99</v>
      </c>
      <c r="M1419" s="196">
        <f>TRUNC(((J1419*G1419)+(L1419*G1419)),2)</f>
        <v>2519.48</v>
      </c>
      <c r="N1419" s="196">
        <f>TRUNC(((J1419*H1419)+(L1419*H1419)),2)</f>
        <v>2519.48</v>
      </c>
      <c r="O1419" s="37"/>
      <c r="P1419" s="71">
        <v>11.48</v>
      </c>
      <c r="Q1419" s="71">
        <v>14.87</v>
      </c>
      <c r="R1419" s="71">
        <v>3125.63</v>
      </c>
      <c r="S1419" s="71">
        <v>3125.63</v>
      </c>
      <c r="T1419" s="162">
        <f t="shared" si="163"/>
        <v>-606.15000000000009</v>
      </c>
      <c r="U1419" s="71">
        <f t="shared" si="164"/>
        <v>1097.23</v>
      </c>
      <c r="V1419" s="71">
        <f t="shared" si="165"/>
        <v>1422.25</v>
      </c>
    </row>
    <row r="1420" spans="1:22" x14ac:dyDescent="0.25">
      <c r="A1420" s="60" t="s">
        <v>4379</v>
      </c>
      <c r="B1420" s="184" t="s">
        <v>2111</v>
      </c>
      <c r="C1420" s="187"/>
      <c r="D1420" s="187"/>
      <c r="E1420" s="186" t="s">
        <v>1684</v>
      </c>
      <c r="F1420" s="187"/>
      <c r="G1420" s="188"/>
      <c r="H1420" s="188"/>
      <c r="I1420" s="177"/>
      <c r="J1420" s="188"/>
      <c r="K1420" s="177"/>
      <c r="L1420" s="188"/>
      <c r="M1420" s="189">
        <f>M1421</f>
        <v>3404.83</v>
      </c>
      <c r="N1420" s="189">
        <f>N1421</f>
        <v>3404.83</v>
      </c>
      <c r="O1420" s="37"/>
      <c r="P1420" s="69"/>
      <c r="Q1420" s="69"/>
      <c r="R1420" s="70">
        <v>4224.97</v>
      </c>
      <c r="S1420" s="70">
        <v>4224.97</v>
      </c>
      <c r="T1420" s="162">
        <f t="shared" si="163"/>
        <v>-820.14000000000033</v>
      </c>
      <c r="U1420" s="71">
        <f t="shared" si="164"/>
        <v>0</v>
      </c>
      <c r="V1420" s="71">
        <f t="shared" si="165"/>
        <v>0</v>
      </c>
    </row>
    <row r="1421" spans="1:22" x14ac:dyDescent="0.25">
      <c r="A1421" s="60" t="s">
        <v>4380</v>
      </c>
      <c r="B1421" s="190" t="s">
        <v>2112</v>
      </c>
      <c r="C1421" s="191" t="s">
        <v>107</v>
      </c>
      <c r="D1421" s="192">
        <v>261609</v>
      </c>
      <c r="E1421" s="198" t="s">
        <v>1686</v>
      </c>
      <c r="F1421" s="194" t="s">
        <v>108</v>
      </c>
      <c r="G1421" s="195">
        <v>310.66000000000003</v>
      </c>
      <c r="H1421" s="196">
        <v>310.66000000000003</v>
      </c>
      <c r="I1421" s="197">
        <v>9.65</v>
      </c>
      <c r="J1421" s="196">
        <v>7.78</v>
      </c>
      <c r="K1421" s="197">
        <v>3.95</v>
      </c>
      <c r="L1421" s="196">
        <v>3.18</v>
      </c>
      <c r="M1421" s="196">
        <f>TRUNC(((J1421*G1421)+(L1421*G1421)),2)</f>
        <v>3404.83</v>
      </c>
      <c r="N1421" s="196">
        <f>TRUNC(((J1421*H1421)+(L1421*H1421)),2)</f>
        <v>3404.83</v>
      </c>
      <c r="O1421" s="37"/>
      <c r="P1421" s="71">
        <v>9.65</v>
      </c>
      <c r="Q1421" s="71">
        <v>3.95</v>
      </c>
      <c r="R1421" s="71">
        <v>4224.97</v>
      </c>
      <c r="S1421" s="71">
        <v>4224.97</v>
      </c>
      <c r="T1421" s="162">
        <f t="shared" ref="T1421:T1484" si="166">N1421-S1421</f>
        <v>-820.14000000000033</v>
      </c>
      <c r="U1421" s="71">
        <f t="shared" si="164"/>
        <v>2416.9299999999998</v>
      </c>
      <c r="V1421" s="71">
        <f t="shared" si="165"/>
        <v>987.89</v>
      </c>
    </row>
    <row r="1422" spans="1:22" x14ac:dyDescent="0.25">
      <c r="A1422" s="60" t="s">
        <v>4381</v>
      </c>
      <c r="B1422" s="178" t="s">
        <v>2113</v>
      </c>
      <c r="C1422" s="181"/>
      <c r="D1422" s="181"/>
      <c r="E1422" s="180" t="s">
        <v>62</v>
      </c>
      <c r="F1422" s="181"/>
      <c r="G1422" s="182"/>
      <c r="H1422" s="182"/>
      <c r="I1422" s="177"/>
      <c r="J1422" s="182"/>
      <c r="K1422" s="177"/>
      <c r="L1422" s="182"/>
      <c r="M1422" s="183">
        <f>SUM(M1423:M1425)</f>
        <v>8854.77</v>
      </c>
      <c r="N1422" s="183">
        <f>SUM(N1423:N1425)</f>
        <v>8854.77</v>
      </c>
      <c r="O1422" s="37"/>
      <c r="P1422" s="67"/>
      <c r="Q1422" s="67"/>
      <c r="R1422" s="68">
        <v>10979.41</v>
      </c>
      <c r="S1422" s="68">
        <v>10979.41</v>
      </c>
      <c r="T1422" s="162">
        <f t="shared" si="166"/>
        <v>-2124.6399999999994</v>
      </c>
      <c r="U1422" s="71">
        <f t="shared" si="164"/>
        <v>0</v>
      </c>
      <c r="V1422" s="71">
        <f t="shared" si="165"/>
        <v>0</v>
      </c>
    </row>
    <row r="1423" spans="1:22" ht="24" x14ac:dyDescent="0.3">
      <c r="A1423" s="60" t="s">
        <v>4382</v>
      </c>
      <c r="B1423" s="190" t="s">
        <v>2114</v>
      </c>
      <c r="C1423" s="191" t="s">
        <v>127</v>
      </c>
      <c r="D1423" s="199" t="s">
        <v>1524</v>
      </c>
      <c r="E1423" s="198" t="s">
        <v>1525</v>
      </c>
      <c r="F1423" s="194" t="s">
        <v>102</v>
      </c>
      <c r="G1423" s="195">
        <v>3</v>
      </c>
      <c r="H1423" s="196">
        <v>3</v>
      </c>
      <c r="I1423" s="197">
        <v>1079.75</v>
      </c>
      <c r="J1423" s="196">
        <v>870.81</v>
      </c>
      <c r="K1423" s="197">
        <v>881.49</v>
      </c>
      <c r="L1423" s="196">
        <v>710.92</v>
      </c>
      <c r="M1423" s="196">
        <f>TRUNC(((J1423*G1423)+(L1423*G1423)),2)</f>
        <v>4745.1899999999996</v>
      </c>
      <c r="N1423" s="196">
        <f>TRUNC(((J1423*H1423)+(L1423*H1423)),2)</f>
        <v>4745.1899999999996</v>
      </c>
      <c r="O1423" s="45"/>
      <c r="P1423" s="71">
        <v>1079.75</v>
      </c>
      <c r="Q1423" s="71">
        <v>881.49</v>
      </c>
      <c r="R1423" s="71">
        <v>5883.72</v>
      </c>
      <c r="S1423" s="71">
        <v>5883.72</v>
      </c>
      <c r="T1423" s="162">
        <f t="shared" si="166"/>
        <v>-1138.5300000000007</v>
      </c>
      <c r="U1423" s="71">
        <f t="shared" si="164"/>
        <v>2612.4299999999998</v>
      </c>
      <c r="V1423" s="71">
        <f t="shared" si="165"/>
        <v>2132.7600000000002</v>
      </c>
    </row>
    <row r="1424" spans="1:22" x14ac:dyDescent="0.25">
      <c r="A1424" s="60" t="s">
        <v>4383</v>
      </c>
      <c r="B1424" s="190" t="s">
        <v>2115</v>
      </c>
      <c r="C1424" s="191" t="s">
        <v>107</v>
      </c>
      <c r="D1424" s="192">
        <v>271608</v>
      </c>
      <c r="E1424" s="198" t="s">
        <v>1293</v>
      </c>
      <c r="F1424" s="194" t="s">
        <v>108</v>
      </c>
      <c r="G1424" s="195">
        <v>5.0199999999999996</v>
      </c>
      <c r="H1424" s="196">
        <v>5.0199999999999996</v>
      </c>
      <c r="I1424" s="197">
        <v>452.58</v>
      </c>
      <c r="J1424" s="196">
        <v>365</v>
      </c>
      <c r="K1424" s="197">
        <v>51.41</v>
      </c>
      <c r="L1424" s="196">
        <v>41.46</v>
      </c>
      <c r="M1424" s="196">
        <f>TRUNC(((J1424*G1424)+(L1424*G1424)),2)</f>
        <v>2040.42</v>
      </c>
      <c r="N1424" s="196">
        <f>TRUNC(((J1424*H1424)+(L1424*H1424)),2)</f>
        <v>2040.42</v>
      </c>
      <c r="O1424" s="37"/>
      <c r="P1424" s="71">
        <v>452.58</v>
      </c>
      <c r="Q1424" s="71">
        <v>51.41</v>
      </c>
      <c r="R1424" s="71">
        <v>2530.02</v>
      </c>
      <c r="S1424" s="71">
        <v>2530.02</v>
      </c>
      <c r="T1424" s="162">
        <f t="shared" si="166"/>
        <v>-489.59999999999991</v>
      </c>
      <c r="U1424" s="71">
        <f t="shared" ref="U1424:U1487" si="167">TRUNC(J1424*H1424,2)</f>
        <v>1832.3</v>
      </c>
      <c r="V1424" s="71">
        <f t="shared" ref="V1424:V1487" si="168">TRUNC(L1424*H1424,2)</f>
        <v>208.12</v>
      </c>
    </row>
    <row r="1425" spans="1:22" x14ac:dyDescent="0.25">
      <c r="A1425" s="60" t="s">
        <v>4384</v>
      </c>
      <c r="B1425" s="190" t="s">
        <v>2116</v>
      </c>
      <c r="C1425" s="191" t="s">
        <v>127</v>
      </c>
      <c r="D1425" s="199" t="s">
        <v>2117</v>
      </c>
      <c r="E1425" s="198" t="s">
        <v>2118</v>
      </c>
      <c r="F1425" s="194" t="s">
        <v>108</v>
      </c>
      <c r="G1425" s="195">
        <v>5.76</v>
      </c>
      <c r="H1425" s="196">
        <v>5.76</v>
      </c>
      <c r="I1425" s="197">
        <v>386.78</v>
      </c>
      <c r="J1425" s="196">
        <v>311.93</v>
      </c>
      <c r="K1425" s="197">
        <v>58.65</v>
      </c>
      <c r="L1425" s="196">
        <v>47.3</v>
      </c>
      <c r="M1425" s="196">
        <f>TRUNC(((J1425*G1425)+(L1425*G1425)),2)</f>
        <v>2069.16</v>
      </c>
      <c r="N1425" s="196">
        <f>TRUNC(((J1425*H1425)+(L1425*H1425)),2)</f>
        <v>2069.16</v>
      </c>
      <c r="O1425" s="37"/>
      <c r="P1425" s="71">
        <v>386.78</v>
      </c>
      <c r="Q1425" s="71">
        <v>58.65</v>
      </c>
      <c r="R1425" s="71">
        <v>2565.67</v>
      </c>
      <c r="S1425" s="71">
        <v>2565.67</v>
      </c>
      <c r="T1425" s="162">
        <f t="shared" si="166"/>
        <v>-496.51000000000022</v>
      </c>
      <c r="U1425" s="71">
        <f t="shared" si="167"/>
        <v>1796.71</v>
      </c>
      <c r="V1425" s="71">
        <f t="shared" si="168"/>
        <v>272.44</v>
      </c>
    </row>
    <row r="1426" spans="1:22" x14ac:dyDescent="0.25">
      <c r="A1426" s="60" t="s">
        <v>4385</v>
      </c>
      <c r="B1426" s="171">
        <v>7</v>
      </c>
      <c r="C1426" s="210"/>
      <c r="D1426" s="210"/>
      <c r="E1426" s="173" t="s">
        <v>2119</v>
      </c>
      <c r="F1426" s="174" t="s">
        <v>102</v>
      </c>
      <c r="G1426" s="175">
        <v>1</v>
      </c>
      <c r="H1426" s="176"/>
      <c r="I1426" s="177"/>
      <c r="J1426" s="176"/>
      <c r="K1426" s="177"/>
      <c r="L1426" s="176"/>
      <c r="M1426" s="175">
        <f>M1427+M1429+M1431+M1434+M1450+M1490+M1508+M1604+M1608+M1611+M1613+M1618+M1625+M1627+M1632+M1635+M1647+M1664</f>
        <v>271236.49</v>
      </c>
      <c r="N1426" s="175">
        <f>N1427+N1429+N1431+N1434+N1450+N1490+N1508+N1604+N1608+N1611+N1613+N1618+N1625+N1627+N1632+N1635+N1647+N1664</f>
        <v>271236.49</v>
      </c>
      <c r="O1426" s="37"/>
      <c r="P1426" s="66"/>
      <c r="Q1426" s="66"/>
      <c r="R1426" s="65">
        <v>336449.33</v>
      </c>
      <c r="S1426" s="65">
        <v>336449.33</v>
      </c>
      <c r="T1426" s="162">
        <f t="shared" si="166"/>
        <v>-65212.840000000026</v>
      </c>
      <c r="U1426" s="71">
        <f t="shared" si="167"/>
        <v>0</v>
      </c>
      <c r="V1426" s="71">
        <f t="shared" si="168"/>
        <v>0</v>
      </c>
    </row>
    <row r="1427" spans="1:22" x14ac:dyDescent="0.25">
      <c r="A1427" s="60" t="s">
        <v>4386</v>
      </c>
      <c r="B1427" s="178" t="s">
        <v>2120</v>
      </c>
      <c r="C1427" s="181"/>
      <c r="D1427" s="181"/>
      <c r="E1427" s="180" t="s">
        <v>20</v>
      </c>
      <c r="F1427" s="181"/>
      <c r="G1427" s="182"/>
      <c r="H1427" s="182"/>
      <c r="I1427" s="177"/>
      <c r="J1427" s="182"/>
      <c r="K1427" s="177"/>
      <c r="L1427" s="182"/>
      <c r="M1427" s="183">
        <f>M1428</f>
        <v>1207.42</v>
      </c>
      <c r="N1427" s="183">
        <f>N1428</f>
        <v>1207.42</v>
      </c>
      <c r="O1427" s="37"/>
      <c r="P1427" s="67"/>
      <c r="Q1427" s="67"/>
      <c r="R1427" s="68">
        <v>1502.94</v>
      </c>
      <c r="S1427" s="68">
        <v>1502.94</v>
      </c>
      <c r="T1427" s="162">
        <f t="shared" si="166"/>
        <v>-295.52</v>
      </c>
      <c r="U1427" s="71">
        <f t="shared" si="167"/>
        <v>0</v>
      </c>
      <c r="V1427" s="71">
        <f t="shared" si="168"/>
        <v>0</v>
      </c>
    </row>
    <row r="1428" spans="1:22" ht="24" x14ac:dyDescent="0.3">
      <c r="A1428" s="60" t="s">
        <v>4387</v>
      </c>
      <c r="B1428" s="190" t="s">
        <v>2121</v>
      </c>
      <c r="C1428" s="191" t="s">
        <v>107</v>
      </c>
      <c r="D1428" s="192">
        <v>20701</v>
      </c>
      <c r="E1428" s="198" t="s">
        <v>1032</v>
      </c>
      <c r="F1428" s="194" t="s">
        <v>108</v>
      </c>
      <c r="G1428" s="195">
        <v>281.45</v>
      </c>
      <c r="H1428" s="196">
        <v>281.45</v>
      </c>
      <c r="I1428" s="197">
        <v>3.73</v>
      </c>
      <c r="J1428" s="196">
        <v>3</v>
      </c>
      <c r="K1428" s="197">
        <v>1.61</v>
      </c>
      <c r="L1428" s="196">
        <v>1.29</v>
      </c>
      <c r="M1428" s="196">
        <f>TRUNC(((J1428*G1428)+(L1428*G1428)),2)</f>
        <v>1207.42</v>
      </c>
      <c r="N1428" s="196">
        <f>TRUNC(((J1428*H1428)+(L1428*H1428)),2)</f>
        <v>1207.42</v>
      </c>
      <c r="O1428" s="45"/>
      <c r="P1428" s="71">
        <v>3.73</v>
      </c>
      <c r="Q1428" s="71">
        <v>1.61</v>
      </c>
      <c r="R1428" s="71">
        <v>1502.94</v>
      </c>
      <c r="S1428" s="71">
        <v>1502.94</v>
      </c>
      <c r="T1428" s="162">
        <f t="shared" si="166"/>
        <v>-295.52</v>
      </c>
      <c r="U1428" s="71">
        <f t="shared" si="167"/>
        <v>844.35</v>
      </c>
      <c r="V1428" s="71">
        <f t="shared" si="168"/>
        <v>363.07</v>
      </c>
    </row>
    <row r="1429" spans="1:22" x14ac:dyDescent="0.25">
      <c r="A1429" s="60" t="s">
        <v>4388</v>
      </c>
      <c r="B1429" s="178" t="s">
        <v>2122</v>
      </c>
      <c r="C1429" s="181"/>
      <c r="D1429" s="181"/>
      <c r="E1429" s="180" t="s">
        <v>22</v>
      </c>
      <c r="F1429" s="181"/>
      <c r="G1429" s="182"/>
      <c r="H1429" s="182"/>
      <c r="I1429" s="177"/>
      <c r="J1429" s="182"/>
      <c r="K1429" s="177"/>
      <c r="L1429" s="182"/>
      <c r="M1429" s="183">
        <f>M1430</f>
        <v>697.77</v>
      </c>
      <c r="N1429" s="183">
        <f>N1430</f>
        <v>697.77</v>
      </c>
      <c r="O1429" s="37"/>
      <c r="P1429" s="67"/>
      <c r="Q1429" s="67"/>
      <c r="R1429" s="68">
        <v>865.42</v>
      </c>
      <c r="S1429" s="68">
        <v>865.42</v>
      </c>
      <c r="T1429" s="162">
        <f t="shared" si="166"/>
        <v>-167.64999999999998</v>
      </c>
      <c r="U1429" s="71">
        <f t="shared" si="167"/>
        <v>0</v>
      </c>
      <c r="V1429" s="71">
        <f t="shared" si="168"/>
        <v>0</v>
      </c>
    </row>
    <row r="1430" spans="1:22" x14ac:dyDescent="0.25">
      <c r="A1430" s="60" t="s">
        <v>4389</v>
      </c>
      <c r="B1430" s="190" t="s">
        <v>2123</v>
      </c>
      <c r="C1430" s="191" t="s">
        <v>107</v>
      </c>
      <c r="D1430" s="192">
        <v>30101</v>
      </c>
      <c r="E1430" s="198" t="s">
        <v>155</v>
      </c>
      <c r="F1430" s="194" t="s">
        <v>125</v>
      </c>
      <c r="G1430" s="195">
        <v>19.7</v>
      </c>
      <c r="H1430" s="196">
        <v>19.7</v>
      </c>
      <c r="I1430" s="197">
        <v>34.33</v>
      </c>
      <c r="J1430" s="196">
        <v>27.68</v>
      </c>
      <c r="K1430" s="197">
        <v>9.6</v>
      </c>
      <c r="L1430" s="196">
        <v>7.74</v>
      </c>
      <c r="M1430" s="196">
        <f>TRUNC(((J1430*G1430)+(L1430*G1430)),2)</f>
        <v>697.77</v>
      </c>
      <c r="N1430" s="196">
        <f>TRUNC(((J1430*H1430)+(L1430*H1430)),2)</f>
        <v>697.77</v>
      </c>
      <c r="O1430" s="37"/>
      <c r="P1430" s="71">
        <v>34.33</v>
      </c>
      <c r="Q1430" s="71">
        <v>9.6</v>
      </c>
      <c r="R1430" s="71">
        <v>865.42</v>
      </c>
      <c r="S1430" s="71">
        <v>865.42</v>
      </c>
      <c r="T1430" s="162">
        <f t="shared" si="166"/>
        <v>-167.64999999999998</v>
      </c>
      <c r="U1430" s="71">
        <f t="shared" si="167"/>
        <v>545.29</v>
      </c>
      <c r="V1430" s="71">
        <f t="shared" si="168"/>
        <v>152.47</v>
      </c>
    </row>
    <row r="1431" spans="1:22" x14ac:dyDescent="0.25">
      <c r="A1431" s="60" t="s">
        <v>4390</v>
      </c>
      <c r="B1431" s="178" t="s">
        <v>2124</v>
      </c>
      <c r="C1431" s="181"/>
      <c r="D1431" s="181"/>
      <c r="E1431" s="180" t="s">
        <v>24</v>
      </c>
      <c r="F1431" s="181"/>
      <c r="G1431" s="182"/>
      <c r="H1431" s="182"/>
      <c r="I1431" s="177"/>
      <c r="J1431" s="182"/>
      <c r="K1431" s="177"/>
      <c r="L1431" s="182"/>
      <c r="M1431" s="183">
        <f>SUM(M1432:M1433)</f>
        <v>712.06</v>
      </c>
      <c r="N1431" s="183">
        <f>SUM(N1432:N1433)</f>
        <v>712.06</v>
      </c>
      <c r="O1431" s="37"/>
      <c r="P1431" s="67"/>
      <c r="Q1431" s="67"/>
      <c r="R1431" s="68">
        <v>889.37</v>
      </c>
      <c r="S1431" s="68">
        <v>889.37</v>
      </c>
      <c r="T1431" s="162">
        <f t="shared" si="166"/>
        <v>-177.31000000000006</v>
      </c>
      <c r="U1431" s="71">
        <f t="shared" si="167"/>
        <v>0</v>
      </c>
      <c r="V1431" s="71">
        <f t="shared" si="168"/>
        <v>0</v>
      </c>
    </row>
    <row r="1432" spans="1:22" ht="24" x14ac:dyDescent="0.3">
      <c r="A1432" s="60" t="s">
        <v>4391</v>
      </c>
      <c r="B1432" s="190" t="s">
        <v>2125</v>
      </c>
      <c r="C1432" s="191" t="s">
        <v>107</v>
      </c>
      <c r="D1432" s="192">
        <v>41140</v>
      </c>
      <c r="E1432" s="193" t="s">
        <v>2943</v>
      </c>
      <c r="F1432" s="194" t="s">
        <v>108</v>
      </c>
      <c r="G1432" s="195">
        <v>281.45</v>
      </c>
      <c r="H1432" s="196">
        <v>281.45</v>
      </c>
      <c r="I1432" s="197">
        <v>0</v>
      </c>
      <c r="J1432" s="196">
        <v>0</v>
      </c>
      <c r="K1432" s="197">
        <v>2.72</v>
      </c>
      <c r="L1432" s="196">
        <v>2.19</v>
      </c>
      <c r="M1432" s="196">
        <f>TRUNC(((J1432*G1432)+(L1432*G1432)),2)</f>
        <v>616.37</v>
      </c>
      <c r="N1432" s="196">
        <f>TRUNC(((J1432*H1432)+(L1432*H1432)),2)</f>
        <v>616.37</v>
      </c>
      <c r="O1432" s="45"/>
      <c r="P1432" s="71">
        <v>0</v>
      </c>
      <c r="Q1432" s="71">
        <v>2.72</v>
      </c>
      <c r="R1432" s="71">
        <v>765.54</v>
      </c>
      <c r="S1432" s="71">
        <v>765.54</v>
      </c>
      <c r="T1432" s="162">
        <f t="shared" si="166"/>
        <v>-149.16999999999996</v>
      </c>
      <c r="U1432" s="71">
        <f t="shared" si="167"/>
        <v>0</v>
      </c>
      <c r="V1432" s="71">
        <f t="shared" si="168"/>
        <v>616.37</v>
      </c>
    </row>
    <row r="1433" spans="1:22" x14ac:dyDescent="0.25">
      <c r="A1433" s="60" t="s">
        <v>4392</v>
      </c>
      <c r="B1433" s="190" t="s">
        <v>2126</v>
      </c>
      <c r="C1433" s="191" t="s">
        <v>107</v>
      </c>
      <c r="D1433" s="192">
        <v>40905</v>
      </c>
      <c r="E1433" s="198" t="s">
        <v>1038</v>
      </c>
      <c r="F1433" s="194" t="s">
        <v>108</v>
      </c>
      <c r="G1433" s="195">
        <v>281.45</v>
      </c>
      <c r="H1433" s="196">
        <v>281.45</v>
      </c>
      <c r="I1433" s="197">
        <v>0.11</v>
      </c>
      <c r="J1433" s="196">
        <v>0.08</v>
      </c>
      <c r="K1433" s="197">
        <v>0.33</v>
      </c>
      <c r="L1433" s="196">
        <v>0.26</v>
      </c>
      <c r="M1433" s="196">
        <f>TRUNC(((J1433*G1433)+(L1433*G1433)),2)</f>
        <v>95.69</v>
      </c>
      <c r="N1433" s="196">
        <f>TRUNC(((J1433*H1433)+(L1433*H1433)),2)</f>
        <v>95.69</v>
      </c>
      <c r="O1433" s="37"/>
      <c r="P1433" s="71">
        <v>0.11</v>
      </c>
      <c r="Q1433" s="71">
        <v>0.33</v>
      </c>
      <c r="R1433" s="71">
        <v>123.83</v>
      </c>
      <c r="S1433" s="71">
        <v>123.83</v>
      </c>
      <c r="T1433" s="162">
        <f t="shared" si="166"/>
        <v>-28.14</v>
      </c>
      <c r="U1433" s="71">
        <f t="shared" si="167"/>
        <v>22.51</v>
      </c>
      <c r="V1433" s="71">
        <f t="shared" si="168"/>
        <v>73.17</v>
      </c>
    </row>
    <row r="1434" spans="1:22" x14ac:dyDescent="0.25">
      <c r="A1434" s="60" t="s">
        <v>4393</v>
      </c>
      <c r="B1434" s="178" t="s">
        <v>2127</v>
      </c>
      <c r="C1434" s="181"/>
      <c r="D1434" s="181"/>
      <c r="E1434" s="180" t="s">
        <v>26</v>
      </c>
      <c r="F1434" s="181"/>
      <c r="G1434" s="182"/>
      <c r="H1434" s="182"/>
      <c r="I1434" s="177"/>
      <c r="J1434" s="182"/>
      <c r="K1434" s="177"/>
      <c r="L1434" s="182"/>
      <c r="M1434" s="183">
        <f>M1435+M1439+M1448</f>
        <v>17411.48</v>
      </c>
      <c r="N1434" s="183">
        <f>N1435+N1439+N1448</f>
        <v>17411.48</v>
      </c>
      <c r="O1434" s="37"/>
      <c r="P1434" s="67"/>
      <c r="Q1434" s="67"/>
      <c r="R1434" s="68">
        <v>21595.62</v>
      </c>
      <c r="S1434" s="68">
        <v>21595.62</v>
      </c>
      <c r="T1434" s="162">
        <f t="shared" si="166"/>
        <v>-4184.1399999999994</v>
      </c>
      <c r="U1434" s="71">
        <f t="shared" si="167"/>
        <v>0</v>
      </c>
      <c r="V1434" s="71">
        <f t="shared" si="168"/>
        <v>0</v>
      </c>
    </row>
    <row r="1435" spans="1:22" x14ac:dyDescent="0.25">
      <c r="A1435" s="60" t="s">
        <v>4394</v>
      </c>
      <c r="B1435" s="184" t="s">
        <v>2128</v>
      </c>
      <c r="C1435" s="187"/>
      <c r="D1435" s="187"/>
      <c r="E1435" s="186" t="s">
        <v>194</v>
      </c>
      <c r="F1435" s="187"/>
      <c r="G1435" s="188"/>
      <c r="H1435" s="188"/>
      <c r="I1435" s="177"/>
      <c r="J1435" s="188"/>
      <c r="K1435" s="177"/>
      <c r="L1435" s="188"/>
      <c r="M1435" s="189">
        <f>SUM(M1436:M1438)</f>
        <v>10975.97</v>
      </c>
      <c r="N1435" s="189">
        <f>SUM(N1436:N1438)</f>
        <v>10975.97</v>
      </c>
      <c r="O1435" s="37"/>
      <c r="P1435" s="69"/>
      <c r="Q1435" s="69"/>
      <c r="R1435" s="70">
        <v>13614.27</v>
      </c>
      <c r="S1435" s="70">
        <v>13614.27</v>
      </c>
      <c r="T1435" s="162">
        <f t="shared" si="166"/>
        <v>-2638.3000000000011</v>
      </c>
      <c r="U1435" s="71">
        <f t="shared" si="167"/>
        <v>0</v>
      </c>
      <c r="V1435" s="71">
        <f t="shared" si="168"/>
        <v>0</v>
      </c>
    </row>
    <row r="1436" spans="1:22" x14ac:dyDescent="0.25">
      <c r="A1436" s="60" t="s">
        <v>4395</v>
      </c>
      <c r="B1436" s="190" t="s">
        <v>2129</v>
      </c>
      <c r="C1436" s="191" t="s">
        <v>107</v>
      </c>
      <c r="D1436" s="192">
        <v>50302</v>
      </c>
      <c r="E1436" s="198" t="s">
        <v>198</v>
      </c>
      <c r="F1436" s="194" t="s">
        <v>143</v>
      </c>
      <c r="G1436" s="195">
        <v>132</v>
      </c>
      <c r="H1436" s="196">
        <v>132</v>
      </c>
      <c r="I1436" s="197">
        <v>31.84</v>
      </c>
      <c r="J1436" s="196">
        <v>25.67</v>
      </c>
      <c r="K1436" s="197">
        <v>37.479999999999997</v>
      </c>
      <c r="L1436" s="196">
        <v>30.22</v>
      </c>
      <c r="M1436" s="196">
        <f>TRUNC(((J1436*G1436)+(L1436*G1436)),2)</f>
        <v>7377.48</v>
      </c>
      <c r="N1436" s="196">
        <f>TRUNC(((J1436*H1436)+(L1436*H1436)),2)</f>
        <v>7377.48</v>
      </c>
      <c r="O1436" s="37"/>
      <c r="P1436" s="71">
        <v>31.84</v>
      </c>
      <c r="Q1436" s="71">
        <v>37.479999999999997</v>
      </c>
      <c r="R1436" s="71">
        <v>9150.24</v>
      </c>
      <c r="S1436" s="71">
        <v>9150.24</v>
      </c>
      <c r="T1436" s="162">
        <f t="shared" si="166"/>
        <v>-1772.7600000000002</v>
      </c>
      <c r="U1436" s="71">
        <f t="shared" si="167"/>
        <v>3388.44</v>
      </c>
      <c r="V1436" s="71">
        <f t="shared" si="168"/>
        <v>3989.04</v>
      </c>
    </row>
    <row r="1437" spans="1:22" x14ac:dyDescent="0.25">
      <c r="A1437" s="60" t="s">
        <v>4396</v>
      </c>
      <c r="B1437" s="190" t="s">
        <v>2130</v>
      </c>
      <c r="C1437" s="191" t="s">
        <v>107</v>
      </c>
      <c r="D1437" s="192">
        <v>52005</v>
      </c>
      <c r="E1437" s="198" t="s">
        <v>200</v>
      </c>
      <c r="F1437" s="194" t="s">
        <v>201</v>
      </c>
      <c r="G1437" s="195">
        <v>281.8</v>
      </c>
      <c r="H1437" s="196">
        <v>281.8</v>
      </c>
      <c r="I1437" s="197">
        <v>8.99</v>
      </c>
      <c r="J1437" s="196">
        <v>7.25</v>
      </c>
      <c r="K1437" s="197">
        <v>2.98</v>
      </c>
      <c r="L1437" s="196">
        <v>2.4</v>
      </c>
      <c r="M1437" s="196">
        <f>TRUNC(((J1437*G1437)+(L1437*G1437)),2)</f>
        <v>2719.37</v>
      </c>
      <c r="N1437" s="196">
        <f>TRUNC(((J1437*H1437)+(L1437*H1437)),2)</f>
        <v>2719.37</v>
      </c>
      <c r="O1437" s="37"/>
      <c r="P1437" s="71">
        <v>8.99</v>
      </c>
      <c r="Q1437" s="71">
        <v>2.98</v>
      </c>
      <c r="R1437" s="71">
        <v>3373.14</v>
      </c>
      <c r="S1437" s="71">
        <v>3373.14</v>
      </c>
      <c r="T1437" s="162">
        <f t="shared" si="166"/>
        <v>-653.77</v>
      </c>
      <c r="U1437" s="71">
        <f t="shared" si="167"/>
        <v>2043.05</v>
      </c>
      <c r="V1437" s="71">
        <f t="shared" si="168"/>
        <v>676.32</v>
      </c>
    </row>
    <row r="1438" spans="1:22" x14ac:dyDescent="0.25">
      <c r="A1438" s="60" t="s">
        <v>4397</v>
      </c>
      <c r="B1438" s="190" t="s">
        <v>2131</v>
      </c>
      <c r="C1438" s="191" t="s">
        <v>107</v>
      </c>
      <c r="D1438" s="192">
        <v>52014</v>
      </c>
      <c r="E1438" s="198" t="s">
        <v>203</v>
      </c>
      <c r="F1438" s="194" t="s">
        <v>201</v>
      </c>
      <c r="G1438" s="195">
        <v>71.3</v>
      </c>
      <c r="H1438" s="196">
        <v>71.3</v>
      </c>
      <c r="I1438" s="197">
        <v>12.69</v>
      </c>
      <c r="J1438" s="196">
        <v>10.23</v>
      </c>
      <c r="K1438" s="197">
        <v>2.61</v>
      </c>
      <c r="L1438" s="196">
        <v>2.1</v>
      </c>
      <c r="M1438" s="196">
        <f>TRUNC(((J1438*G1438)+(L1438*G1438)),2)</f>
        <v>879.12</v>
      </c>
      <c r="N1438" s="196">
        <f>TRUNC(((J1438*H1438)+(L1438*H1438)),2)</f>
        <v>879.12</v>
      </c>
      <c r="O1438" s="37"/>
      <c r="P1438" s="71">
        <v>12.69</v>
      </c>
      <c r="Q1438" s="71">
        <v>2.61</v>
      </c>
      <c r="R1438" s="71">
        <v>1090.8900000000001</v>
      </c>
      <c r="S1438" s="71">
        <v>1090.8900000000001</v>
      </c>
      <c r="T1438" s="162">
        <f t="shared" si="166"/>
        <v>-211.7700000000001</v>
      </c>
      <c r="U1438" s="71">
        <f t="shared" si="167"/>
        <v>729.39</v>
      </c>
      <c r="V1438" s="71">
        <f t="shared" si="168"/>
        <v>149.72999999999999</v>
      </c>
    </row>
    <row r="1439" spans="1:22" x14ac:dyDescent="0.25">
      <c r="A1439" s="60" t="s">
        <v>4398</v>
      </c>
      <c r="B1439" s="184" t="s">
        <v>2132</v>
      </c>
      <c r="C1439" s="187"/>
      <c r="D1439" s="187"/>
      <c r="E1439" s="186" t="s">
        <v>210</v>
      </c>
      <c r="F1439" s="187"/>
      <c r="G1439" s="188"/>
      <c r="H1439" s="188"/>
      <c r="I1439" s="177"/>
      <c r="J1439" s="188"/>
      <c r="K1439" s="177"/>
      <c r="L1439" s="188"/>
      <c r="M1439" s="189">
        <f>SUM(M1440:M1447)</f>
        <v>6362.97</v>
      </c>
      <c r="N1439" s="189">
        <f>SUM(N1440:N1447)</f>
        <v>6362.97</v>
      </c>
      <c r="O1439" s="37"/>
      <c r="P1439" s="69"/>
      <c r="Q1439" s="69"/>
      <c r="R1439" s="70">
        <v>7891.35</v>
      </c>
      <c r="S1439" s="70">
        <v>7891.35</v>
      </c>
      <c r="T1439" s="162">
        <f t="shared" si="166"/>
        <v>-1528.38</v>
      </c>
      <c r="U1439" s="71">
        <f t="shared" si="167"/>
        <v>0</v>
      </c>
      <c r="V1439" s="71">
        <f t="shared" si="168"/>
        <v>0</v>
      </c>
    </row>
    <row r="1440" spans="1:22" x14ac:dyDescent="0.25">
      <c r="A1440" s="60" t="s">
        <v>4399</v>
      </c>
      <c r="B1440" s="190" t="s">
        <v>2133</v>
      </c>
      <c r="C1440" s="191" t="s">
        <v>107</v>
      </c>
      <c r="D1440" s="192">
        <v>50901</v>
      </c>
      <c r="E1440" s="198" t="s">
        <v>213</v>
      </c>
      <c r="F1440" s="194" t="s">
        <v>125</v>
      </c>
      <c r="G1440" s="195">
        <v>8.92</v>
      </c>
      <c r="H1440" s="196">
        <v>8.92</v>
      </c>
      <c r="I1440" s="197">
        <v>0</v>
      </c>
      <c r="J1440" s="196">
        <v>0</v>
      </c>
      <c r="K1440" s="197">
        <v>43.34</v>
      </c>
      <c r="L1440" s="196">
        <v>34.950000000000003</v>
      </c>
      <c r="M1440" s="196">
        <f t="shared" ref="M1440:M1447" si="169">TRUNC(((J1440*G1440)+(L1440*G1440)),2)</f>
        <v>311.75</v>
      </c>
      <c r="N1440" s="196">
        <f t="shared" ref="N1440:N1447" si="170">TRUNC(((J1440*H1440)+(L1440*H1440)),2)</f>
        <v>311.75</v>
      </c>
      <c r="O1440" s="37"/>
      <c r="P1440" s="71">
        <v>0</v>
      </c>
      <c r="Q1440" s="71">
        <v>43.34</v>
      </c>
      <c r="R1440" s="71">
        <v>386.59</v>
      </c>
      <c r="S1440" s="71">
        <v>386.59</v>
      </c>
      <c r="T1440" s="162">
        <f t="shared" si="166"/>
        <v>-74.839999999999975</v>
      </c>
      <c r="U1440" s="71">
        <f t="shared" si="167"/>
        <v>0</v>
      </c>
      <c r="V1440" s="71">
        <f t="shared" si="168"/>
        <v>311.75</v>
      </c>
    </row>
    <row r="1441" spans="1:22" x14ac:dyDescent="0.25">
      <c r="A1441" s="60" t="s">
        <v>4400</v>
      </c>
      <c r="B1441" s="190" t="s">
        <v>2134</v>
      </c>
      <c r="C1441" s="191" t="s">
        <v>107</v>
      </c>
      <c r="D1441" s="192">
        <v>50902</v>
      </c>
      <c r="E1441" s="198" t="s">
        <v>215</v>
      </c>
      <c r="F1441" s="194" t="s">
        <v>108</v>
      </c>
      <c r="G1441" s="195">
        <v>11.16</v>
      </c>
      <c r="H1441" s="196">
        <v>11.16</v>
      </c>
      <c r="I1441" s="197">
        <v>0</v>
      </c>
      <c r="J1441" s="196">
        <v>0</v>
      </c>
      <c r="K1441" s="197">
        <v>5.34</v>
      </c>
      <c r="L1441" s="196">
        <v>4.3</v>
      </c>
      <c r="M1441" s="196">
        <f t="shared" si="169"/>
        <v>47.98</v>
      </c>
      <c r="N1441" s="196">
        <f t="shared" si="170"/>
        <v>47.98</v>
      </c>
      <c r="O1441" s="37"/>
      <c r="P1441" s="71">
        <v>0</v>
      </c>
      <c r="Q1441" s="71">
        <v>5.34</v>
      </c>
      <c r="R1441" s="71">
        <v>59.59</v>
      </c>
      <c r="S1441" s="71">
        <v>59.59</v>
      </c>
      <c r="T1441" s="162">
        <f t="shared" si="166"/>
        <v>-11.610000000000007</v>
      </c>
      <c r="U1441" s="71">
        <f t="shared" si="167"/>
        <v>0</v>
      </c>
      <c r="V1441" s="71">
        <f t="shared" si="168"/>
        <v>47.98</v>
      </c>
    </row>
    <row r="1442" spans="1:22" x14ac:dyDescent="0.25">
      <c r="A1442" s="60" t="s">
        <v>4401</v>
      </c>
      <c r="B1442" s="190" t="s">
        <v>2135</v>
      </c>
      <c r="C1442" s="191" t="s">
        <v>107</v>
      </c>
      <c r="D1442" s="192">
        <v>60470</v>
      </c>
      <c r="E1442" s="198" t="s">
        <v>217</v>
      </c>
      <c r="F1442" s="194" t="s">
        <v>125</v>
      </c>
      <c r="G1442" s="195">
        <v>0.56000000000000005</v>
      </c>
      <c r="H1442" s="196">
        <v>0.56000000000000005</v>
      </c>
      <c r="I1442" s="197">
        <v>181.54</v>
      </c>
      <c r="J1442" s="196">
        <v>146.41</v>
      </c>
      <c r="K1442" s="197">
        <v>26.68</v>
      </c>
      <c r="L1442" s="196">
        <v>21.51</v>
      </c>
      <c r="M1442" s="196">
        <f t="shared" si="169"/>
        <v>94.03</v>
      </c>
      <c r="N1442" s="196">
        <f t="shared" si="170"/>
        <v>94.03</v>
      </c>
      <c r="O1442" s="37"/>
      <c r="P1442" s="71">
        <v>181.54</v>
      </c>
      <c r="Q1442" s="71">
        <v>26.68</v>
      </c>
      <c r="R1442" s="71">
        <v>116.6</v>
      </c>
      <c r="S1442" s="71">
        <v>116.6</v>
      </c>
      <c r="T1442" s="162">
        <f t="shared" si="166"/>
        <v>-22.569999999999993</v>
      </c>
      <c r="U1442" s="71">
        <f t="shared" si="167"/>
        <v>81.98</v>
      </c>
      <c r="V1442" s="71">
        <f t="shared" si="168"/>
        <v>12.04</v>
      </c>
    </row>
    <row r="1443" spans="1:22" x14ac:dyDescent="0.25">
      <c r="A1443" s="60" t="s">
        <v>4402</v>
      </c>
      <c r="B1443" s="190" t="s">
        <v>2136</v>
      </c>
      <c r="C1443" s="191" t="s">
        <v>107</v>
      </c>
      <c r="D1443" s="192">
        <v>51036</v>
      </c>
      <c r="E1443" s="198" t="s">
        <v>219</v>
      </c>
      <c r="F1443" s="194" t="s">
        <v>125</v>
      </c>
      <c r="G1443" s="195">
        <v>6.78</v>
      </c>
      <c r="H1443" s="196">
        <v>6.78</v>
      </c>
      <c r="I1443" s="197">
        <v>588.54</v>
      </c>
      <c r="J1443" s="196">
        <v>474.65</v>
      </c>
      <c r="K1443" s="197">
        <v>0</v>
      </c>
      <c r="L1443" s="196">
        <v>0</v>
      </c>
      <c r="M1443" s="196">
        <f t="shared" si="169"/>
        <v>3218.12</v>
      </c>
      <c r="N1443" s="196">
        <f t="shared" si="170"/>
        <v>3218.12</v>
      </c>
      <c r="O1443" s="37"/>
      <c r="P1443" s="71">
        <v>588.54</v>
      </c>
      <c r="Q1443" s="71">
        <v>0</v>
      </c>
      <c r="R1443" s="71">
        <v>3990.3</v>
      </c>
      <c r="S1443" s="71">
        <v>3990.3</v>
      </c>
      <c r="T1443" s="162">
        <f t="shared" si="166"/>
        <v>-772.18000000000029</v>
      </c>
      <c r="U1443" s="71">
        <f t="shared" si="167"/>
        <v>3218.12</v>
      </c>
      <c r="V1443" s="71">
        <f t="shared" si="168"/>
        <v>0</v>
      </c>
    </row>
    <row r="1444" spans="1:22" x14ac:dyDescent="0.3">
      <c r="A1444" s="60" t="s">
        <v>4403</v>
      </c>
      <c r="B1444" s="190" t="s">
        <v>2137</v>
      </c>
      <c r="C1444" s="191" t="s">
        <v>107</v>
      </c>
      <c r="D1444" s="192">
        <v>51060</v>
      </c>
      <c r="E1444" s="198" t="s">
        <v>228</v>
      </c>
      <c r="F1444" s="194" t="s">
        <v>125</v>
      </c>
      <c r="G1444" s="195">
        <v>6.78</v>
      </c>
      <c r="H1444" s="196">
        <v>6.78</v>
      </c>
      <c r="I1444" s="197">
        <v>0.12</v>
      </c>
      <c r="J1444" s="196">
        <v>0.09</v>
      </c>
      <c r="K1444" s="197">
        <v>40.18</v>
      </c>
      <c r="L1444" s="196">
        <v>32.4</v>
      </c>
      <c r="M1444" s="196">
        <f t="shared" si="169"/>
        <v>220.28</v>
      </c>
      <c r="N1444" s="196">
        <f t="shared" si="170"/>
        <v>220.28</v>
      </c>
      <c r="O1444" s="45"/>
      <c r="P1444" s="71">
        <v>0.12</v>
      </c>
      <c r="Q1444" s="71">
        <v>40.18</v>
      </c>
      <c r="R1444" s="71">
        <v>273.23</v>
      </c>
      <c r="S1444" s="71">
        <v>273.23</v>
      </c>
      <c r="T1444" s="162">
        <f t="shared" si="166"/>
        <v>-52.950000000000017</v>
      </c>
      <c r="U1444" s="71">
        <f t="shared" si="167"/>
        <v>0.61</v>
      </c>
      <c r="V1444" s="71">
        <f t="shared" si="168"/>
        <v>219.67</v>
      </c>
    </row>
    <row r="1445" spans="1:22" x14ac:dyDescent="0.25">
      <c r="A1445" s="60" t="s">
        <v>4404</v>
      </c>
      <c r="B1445" s="190" t="s">
        <v>2138</v>
      </c>
      <c r="C1445" s="191" t="s">
        <v>107</v>
      </c>
      <c r="D1445" s="192">
        <v>52003</v>
      </c>
      <c r="E1445" s="198" t="s">
        <v>1315</v>
      </c>
      <c r="F1445" s="194" t="s">
        <v>201</v>
      </c>
      <c r="G1445" s="195">
        <v>22</v>
      </c>
      <c r="H1445" s="196">
        <v>22</v>
      </c>
      <c r="I1445" s="197">
        <v>9.7100000000000009</v>
      </c>
      <c r="J1445" s="196">
        <v>7.83</v>
      </c>
      <c r="K1445" s="197">
        <v>2.98</v>
      </c>
      <c r="L1445" s="196">
        <v>2.4</v>
      </c>
      <c r="M1445" s="196">
        <f t="shared" si="169"/>
        <v>225.06</v>
      </c>
      <c r="N1445" s="196">
        <f t="shared" si="170"/>
        <v>225.06</v>
      </c>
      <c r="O1445" s="37"/>
      <c r="P1445" s="71">
        <v>9.7100000000000009</v>
      </c>
      <c r="Q1445" s="71">
        <v>2.98</v>
      </c>
      <c r="R1445" s="71">
        <v>279.18</v>
      </c>
      <c r="S1445" s="71">
        <v>279.18</v>
      </c>
      <c r="T1445" s="162">
        <f t="shared" si="166"/>
        <v>-54.120000000000005</v>
      </c>
      <c r="U1445" s="71">
        <f t="shared" si="167"/>
        <v>172.26</v>
      </c>
      <c r="V1445" s="71">
        <f t="shared" si="168"/>
        <v>52.8</v>
      </c>
    </row>
    <row r="1446" spans="1:22" x14ac:dyDescent="0.25">
      <c r="A1446" s="60" t="s">
        <v>4405</v>
      </c>
      <c r="B1446" s="190" t="s">
        <v>2139</v>
      </c>
      <c r="C1446" s="191" t="s">
        <v>107</v>
      </c>
      <c r="D1446" s="192">
        <v>52005</v>
      </c>
      <c r="E1446" s="198" t="s">
        <v>200</v>
      </c>
      <c r="F1446" s="194" t="s">
        <v>201</v>
      </c>
      <c r="G1446" s="195">
        <v>188</v>
      </c>
      <c r="H1446" s="196">
        <v>188</v>
      </c>
      <c r="I1446" s="197">
        <v>8.99</v>
      </c>
      <c r="J1446" s="196">
        <v>7.25</v>
      </c>
      <c r="K1446" s="197">
        <v>2.98</v>
      </c>
      <c r="L1446" s="196">
        <v>2.4</v>
      </c>
      <c r="M1446" s="196">
        <f t="shared" si="169"/>
        <v>1814.2</v>
      </c>
      <c r="N1446" s="196">
        <f t="shared" si="170"/>
        <v>1814.2</v>
      </c>
      <c r="O1446" s="37"/>
      <c r="P1446" s="71">
        <v>8.99</v>
      </c>
      <c r="Q1446" s="71">
        <v>2.98</v>
      </c>
      <c r="R1446" s="71">
        <v>2250.36</v>
      </c>
      <c r="S1446" s="71">
        <v>2250.36</v>
      </c>
      <c r="T1446" s="162">
        <f t="shared" si="166"/>
        <v>-436.16000000000008</v>
      </c>
      <c r="U1446" s="71">
        <f t="shared" si="167"/>
        <v>1363</v>
      </c>
      <c r="V1446" s="71">
        <f t="shared" si="168"/>
        <v>451.2</v>
      </c>
    </row>
    <row r="1447" spans="1:22" x14ac:dyDescent="0.25">
      <c r="A1447" s="60" t="s">
        <v>4406</v>
      </c>
      <c r="B1447" s="190" t="s">
        <v>2140</v>
      </c>
      <c r="C1447" s="191" t="s">
        <v>107</v>
      </c>
      <c r="D1447" s="192">
        <v>52014</v>
      </c>
      <c r="E1447" s="198" t="s">
        <v>203</v>
      </c>
      <c r="F1447" s="194" t="s">
        <v>201</v>
      </c>
      <c r="G1447" s="195">
        <v>35</v>
      </c>
      <c r="H1447" s="196">
        <v>35</v>
      </c>
      <c r="I1447" s="197">
        <v>12.69</v>
      </c>
      <c r="J1447" s="196">
        <v>10.23</v>
      </c>
      <c r="K1447" s="197">
        <v>2.61</v>
      </c>
      <c r="L1447" s="196">
        <v>2.1</v>
      </c>
      <c r="M1447" s="196">
        <f t="shared" si="169"/>
        <v>431.55</v>
      </c>
      <c r="N1447" s="196">
        <f t="shared" si="170"/>
        <v>431.55</v>
      </c>
      <c r="O1447" s="37"/>
      <c r="P1447" s="71">
        <v>12.69</v>
      </c>
      <c r="Q1447" s="71">
        <v>2.61</v>
      </c>
      <c r="R1447" s="71">
        <v>535.5</v>
      </c>
      <c r="S1447" s="71">
        <v>535.5</v>
      </c>
      <c r="T1447" s="162">
        <f t="shared" si="166"/>
        <v>-103.94999999999999</v>
      </c>
      <c r="U1447" s="71">
        <f t="shared" si="167"/>
        <v>358.05</v>
      </c>
      <c r="V1447" s="71">
        <f t="shared" si="168"/>
        <v>73.5</v>
      </c>
    </row>
    <row r="1448" spans="1:22" x14ac:dyDescent="0.25">
      <c r="A1448" s="60" t="s">
        <v>4407</v>
      </c>
      <c r="B1448" s="184" t="s">
        <v>2141</v>
      </c>
      <c r="C1448" s="187"/>
      <c r="D1448" s="187"/>
      <c r="E1448" s="186" t="s">
        <v>233</v>
      </c>
      <c r="F1448" s="187"/>
      <c r="G1448" s="188"/>
      <c r="H1448" s="188"/>
      <c r="I1448" s="177"/>
      <c r="J1448" s="188"/>
      <c r="K1448" s="177"/>
      <c r="L1448" s="188"/>
      <c r="M1448" s="189">
        <f>M1449</f>
        <v>72.540000000000006</v>
      </c>
      <c r="N1448" s="189">
        <f>N1449</f>
        <v>72.540000000000006</v>
      </c>
      <c r="O1448" s="37"/>
      <c r="P1448" s="69"/>
      <c r="Q1448" s="69"/>
      <c r="R1448" s="70">
        <v>90</v>
      </c>
      <c r="S1448" s="70">
        <v>90</v>
      </c>
      <c r="T1448" s="162">
        <f t="shared" si="166"/>
        <v>-17.459999999999994</v>
      </c>
      <c r="U1448" s="71">
        <f t="shared" si="167"/>
        <v>0</v>
      </c>
      <c r="V1448" s="71">
        <f t="shared" si="168"/>
        <v>0</v>
      </c>
    </row>
    <row r="1449" spans="1:22" x14ac:dyDescent="0.25">
      <c r="A1449" s="60" t="s">
        <v>4408</v>
      </c>
      <c r="B1449" s="190" t="s">
        <v>2142</v>
      </c>
      <c r="C1449" s="191" t="s">
        <v>107</v>
      </c>
      <c r="D1449" s="192">
        <v>50251</v>
      </c>
      <c r="E1449" s="198" t="s">
        <v>235</v>
      </c>
      <c r="F1449" s="194" t="s">
        <v>102</v>
      </c>
      <c r="G1449" s="195">
        <v>6</v>
      </c>
      <c r="H1449" s="196">
        <v>6</v>
      </c>
      <c r="I1449" s="197">
        <v>15</v>
      </c>
      <c r="J1449" s="196">
        <v>12.09</v>
      </c>
      <c r="K1449" s="197">
        <v>0</v>
      </c>
      <c r="L1449" s="196">
        <v>0</v>
      </c>
      <c r="M1449" s="196">
        <f>TRUNC(((J1449*G1449)+(L1449*G1449)),2)</f>
        <v>72.540000000000006</v>
      </c>
      <c r="N1449" s="196">
        <f>TRUNC(((J1449*H1449)+(L1449*H1449)),2)</f>
        <v>72.540000000000006</v>
      </c>
      <c r="O1449" s="37"/>
      <c r="P1449" s="71">
        <v>15</v>
      </c>
      <c r="Q1449" s="71">
        <v>0</v>
      </c>
      <c r="R1449" s="71">
        <v>90</v>
      </c>
      <c r="S1449" s="71">
        <v>90</v>
      </c>
      <c r="T1449" s="162">
        <f t="shared" si="166"/>
        <v>-17.459999999999994</v>
      </c>
      <c r="U1449" s="71">
        <f t="shared" si="167"/>
        <v>72.540000000000006</v>
      </c>
      <c r="V1449" s="71">
        <f t="shared" si="168"/>
        <v>0</v>
      </c>
    </row>
    <row r="1450" spans="1:22" x14ac:dyDescent="0.25">
      <c r="A1450" s="60" t="s">
        <v>4409</v>
      </c>
      <c r="B1450" s="178" t="s">
        <v>2143</v>
      </c>
      <c r="C1450" s="181"/>
      <c r="D1450" s="181"/>
      <c r="E1450" s="180" t="s">
        <v>28</v>
      </c>
      <c r="F1450" s="181"/>
      <c r="G1450" s="182"/>
      <c r="H1450" s="182"/>
      <c r="I1450" s="177"/>
      <c r="J1450" s="182"/>
      <c r="K1450" s="177"/>
      <c r="L1450" s="182"/>
      <c r="M1450" s="183">
        <f>M1451+M1463+M1469+M1476+M1483+M1486+M1488</f>
        <v>53199.840000000004</v>
      </c>
      <c r="N1450" s="183">
        <f>N1451+N1463+N1469+N1476+N1483+N1486+N1488</f>
        <v>53199.840000000004</v>
      </c>
      <c r="O1450" s="37"/>
      <c r="P1450" s="67"/>
      <c r="Q1450" s="67"/>
      <c r="R1450" s="68">
        <v>65977.34</v>
      </c>
      <c r="S1450" s="68">
        <v>65977.34</v>
      </c>
      <c r="T1450" s="162">
        <f t="shared" si="166"/>
        <v>-12777.499999999993</v>
      </c>
      <c r="U1450" s="71">
        <f t="shared" si="167"/>
        <v>0</v>
      </c>
      <c r="V1450" s="71">
        <f t="shared" si="168"/>
        <v>0</v>
      </c>
    </row>
    <row r="1451" spans="1:22" x14ac:dyDescent="0.25">
      <c r="A1451" s="60" t="s">
        <v>4410</v>
      </c>
      <c r="B1451" s="184" t="s">
        <v>2144</v>
      </c>
      <c r="C1451" s="187"/>
      <c r="D1451" s="187"/>
      <c r="E1451" s="186" t="s">
        <v>238</v>
      </c>
      <c r="F1451" s="187"/>
      <c r="G1451" s="188"/>
      <c r="H1451" s="188"/>
      <c r="I1451" s="177"/>
      <c r="J1451" s="188"/>
      <c r="K1451" s="177"/>
      <c r="L1451" s="188"/>
      <c r="M1451" s="189">
        <f>SUM(M1452:M1462)</f>
        <v>9770.9600000000009</v>
      </c>
      <c r="N1451" s="189">
        <f>SUM(N1452:N1462)</f>
        <v>9770.9600000000009</v>
      </c>
      <c r="O1451" s="37"/>
      <c r="P1451" s="69"/>
      <c r="Q1451" s="69"/>
      <c r="R1451" s="70">
        <v>12119.44</v>
      </c>
      <c r="S1451" s="70">
        <v>12119.44</v>
      </c>
      <c r="T1451" s="162">
        <f t="shared" si="166"/>
        <v>-2348.4799999999996</v>
      </c>
      <c r="U1451" s="71">
        <f t="shared" si="167"/>
        <v>0</v>
      </c>
      <c r="V1451" s="71">
        <f t="shared" si="168"/>
        <v>0</v>
      </c>
    </row>
    <row r="1452" spans="1:22" x14ac:dyDescent="0.25">
      <c r="A1452" s="60" t="s">
        <v>4411</v>
      </c>
      <c r="B1452" s="190" t="s">
        <v>2145</v>
      </c>
      <c r="C1452" s="191" t="s">
        <v>107</v>
      </c>
      <c r="D1452" s="192">
        <v>40101</v>
      </c>
      <c r="E1452" s="198" t="s">
        <v>163</v>
      </c>
      <c r="F1452" s="194" t="s">
        <v>125</v>
      </c>
      <c r="G1452" s="195">
        <v>14.89</v>
      </c>
      <c r="H1452" s="196">
        <v>14.89</v>
      </c>
      <c r="I1452" s="197">
        <v>0</v>
      </c>
      <c r="J1452" s="196">
        <v>0</v>
      </c>
      <c r="K1452" s="197">
        <v>34.229999999999997</v>
      </c>
      <c r="L1452" s="196">
        <v>27.6</v>
      </c>
      <c r="M1452" s="196">
        <f t="shared" ref="M1452:M1462" si="171">TRUNC(((J1452*G1452)+(L1452*G1452)),2)</f>
        <v>410.96</v>
      </c>
      <c r="N1452" s="196">
        <f t="shared" ref="N1452:N1462" si="172">TRUNC(((J1452*H1452)+(L1452*H1452)),2)</f>
        <v>410.96</v>
      </c>
      <c r="O1452" s="37"/>
      <c r="P1452" s="71">
        <v>0</v>
      </c>
      <c r="Q1452" s="71">
        <v>34.229999999999997</v>
      </c>
      <c r="R1452" s="71">
        <v>509.68</v>
      </c>
      <c r="S1452" s="71">
        <v>509.68</v>
      </c>
      <c r="T1452" s="162">
        <f t="shared" si="166"/>
        <v>-98.720000000000027</v>
      </c>
      <c r="U1452" s="71">
        <f t="shared" si="167"/>
        <v>0</v>
      </c>
      <c r="V1452" s="71">
        <f t="shared" si="168"/>
        <v>410.96</v>
      </c>
    </row>
    <row r="1453" spans="1:22" x14ac:dyDescent="0.25">
      <c r="A1453" s="60" t="s">
        <v>4412</v>
      </c>
      <c r="B1453" s="190" t="s">
        <v>2146</v>
      </c>
      <c r="C1453" s="191" t="s">
        <v>107</v>
      </c>
      <c r="D1453" s="192">
        <v>50902</v>
      </c>
      <c r="E1453" s="198" t="s">
        <v>215</v>
      </c>
      <c r="F1453" s="194" t="s">
        <v>108</v>
      </c>
      <c r="G1453" s="195">
        <v>15.32</v>
      </c>
      <c r="H1453" s="196">
        <v>15.32</v>
      </c>
      <c r="I1453" s="197">
        <v>0</v>
      </c>
      <c r="J1453" s="196">
        <v>0</v>
      </c>
      <c r="K1453" s="197">
        <v>5.34</v>
      </c>
      <c r="L1453" s="196">
        <v>4.3</v>
      </c>
      <c r="M1453" s="196">
        <f t="shared" si="171"/>
        <v>65.87</v>
      </c>
      <c r="N1453" s="196">
        <f t="shared" si="172"/>
        <v>65.87</v>
      </c>
      <c r="O1453" s="37"/>
      <c r="P1453" s="71">
        <v>0</v>
      </c>
      <c r="Q1453" s="71">
        <v>5.34</v>
      </c>
      <c r="R1453" s="71">
        <v>81.8</v>
      </c>
      <c r="S1453" s="71">
        <v>81.8</v>
      </c>
      <c r="T1453" s="162">
        <f t="shared" si="166"/>
        <v>-15.929999999999993</v>
      </c>
      <c r="U1453" s="71">
        <f t="shared" si="167"/>
        <v>0</v>
      </c>
      <c r="V1453" s="71">
        <f t="shared" si="168"/>
        <v>65.87</v>
      </c>
    </row>
    <row r="1454" spans="1:22" x14ac:dyDescent="0.25">
      <c r="A1454" s="60" t="s">
        <v>4413</v>
      </c>
      <c r="B1454" s="190" t="s">
        <v>2147</v>
      </c>
      <c r="C1454" s="191" t="s">
        <v>107</v>
      </c>
      <c r="D1454" s="192">
        <v>60470</v>
      </c>
      <c r="E1454" s="198" t="s">
        <v>217</v>
      </c>
      <c r="F1454" s="194" t="s">
        <v>125</v>
      </c>
      <c r="G1454" s="195">
        <v>0.77</v>
      </c>
      <c r="H1454" s="196">
        <v>0.77</v>
      </c>
      <c r="I1454" s="197">
        <v>181.54</v>
      </c>
      <c r="J1454" s="196">
        <v>146.41</v>
      </c>
      <c r="K1454" s="197">
        <v>26.68</v>
      </c>
      <c r="L1454" s="196">
        <v>21.51</v>
      </c>
      <c r="M1454" s="196">
        <f t="shared" si="171"/>
        <v>129.29</v>
      </c>
      <c r="N1454" s="196">
        <f t="shared" si="172"/>
        <v>129.29</v>
      </c>
      <c r="O1454" s="37"/>
      <c r="P1454" s="71">
        <v>181.54</v>
      </c>
      <c r="Q1454" s="71">
        <v>26.68</v>
      </c>
      <c r="R1454" s="71">
        <v>160.32</v>
      </c>
      <c r="S1454" s="71">
        <v>160.32</v>
      </c>
      <c r="T1454" s="162">
        <f t="shared" si="166"/>
        <v>-31.03</v>
      </c>
      <c r="U1454" s="71">
        <f t="shared" si="167"/>
        <v>112.73</v>
      </c>
      <c r="V1454" s="71">
        <f t="shared" si="168"/>
        <v>16.559999999999999</v>
      </c>
    </row>
    <row r="1455" spans="1:22" x14ac:dyDescent="0.25">
      <c r="A1455" s="60" t="s">
        <v>4414</v>
      </c>
      <c r="B1455" s="190" t="s">
        <v>2148</v>
      </c>
      <c r="C1455" s="191" t="s">
        <v>107</v>
      </c>
      <c r="D1455" s="192">
        <v>60191</v>
      </c>
      <c r="E1455" s="198" t="s">
        <v>244</v>
      </c>
      <c r="F1455" s="194" t="s">
        <v>108</v>
      </c>
      <c r="G1455" s="195">
        <v>87.61</v>
      </c>
      <c r="H1455" s="196">
        <v>87.61</v>
      </c>
      <c r="I1455" s="197">
        <v>24.8</v>
      </c>
      <c r="J1455" s="196">
        <v>20</v>
      </c>
      <c r="K1455" s="197">
        <v>11.37</v>
      </c>
      <c r="L1455" s="196">
        <v>9.16</v>
      </c>
      <c r="M1455" s="196">
        <f t="shared" si="171"/>
        <v>2554.6999999999998</v>
      </c>
      <c r="N1455" s="196">
        <f t="shared" si="172"/>
        <v>2554.6999999999998</v>
      </c>
      <c r="O1455" s="37"/>
      <c r="P1455" s="71">
        <v>24.8</v>
      </c>
      <c r="Q1455" s="71">
        <v>11.37</v>
      </c>
      <c r="R1455" s="71">
        <v>3168.85</v>
      </c>
      <c r="S1455" s="71">
        <v>3168.85</v>
      </c>
      <c r="T1455" s="162">
        <f t="shared" si="166"/>
        <v>-614.15000000000009</v>
      </c>
      <c r="U1455" s="71">
        <f t="shared" si="167"/>
        <v>1752.2</v>
      </c>
      <c r="V1455" s="71">
        <f t="shared" si="168"/>
        <v>802.5</v>
      </c>
    </row>
    <row r="1456" spans="1:22" x14ac:dyDescent="0.25">
      <c r="A1456" s="60" t="s">
        <v>4415</v>
      </c>
      <c r="B1456" s="190" t="s">
        <v>2149</v>
      </c>
      <c r="C1456" s="191" t="s">
        <v>107</v>
      </c>
      <c r="D1456" s="192">
        <v>60524</v>
      </c>
      <c r="E1456" s="198" t="s">
        <v>219</v>
      </c>
      <c r="F1456" s="194" t="s">
        <v>125</v>
      </c>
      <c r="G1456" s="195">
        <v>6.13</v>
      </c>
      <c r="H1456" s="196">
        <v>6.13</v>
      </c>
      <c r="I1456" s="197">
        <v>588.54</v>
      </c>
      <c r="J1456" s="196">
        <v>474.65</v>
      </c>
      <c r="K1456" s="197">
        <v>0</v>
      </c>
      <c r="L1456" s="196">
        <v>0</v>
      </c>
      <c r="M1456" s="196">
        <f t="shared" si="171"/>
        <v>2909.6</v>
      </c>
      <c r="N1456" s="196">
        <f t="shared" si="172"/>
        <v>2909.6</v>
      </c>
      <c r="O1456" s="37"/>
      <c r="P1456" s="71">
        <v>588.54</v>
      </c>
      <c r="Q1456" s="71">
        <v>0</v>
      </c>
      <c r="R1456" s="71">
        <v>3607.75</v>
      </c>
      <c r="S1456" s="71">
        <v>3607.75</v>
      </c>
      <c r="T1456" s="162">
        <f t="shared" si="166"/>
        <v>-698.15000000000009</v>
      </c>
      <c r="U1456" s="71">
        <f t="shared" si="167"/>
        <v>2909.6</v>
      </c>
      <c r="V1456" s="71">
        <f t="shared" si="168"/>
        <v>0</v>
      </c>
    </row>
    <row r="1457" spans="1:22" ht="24" x14ac:dyDescent="0.3">
      <c r="A1457" s="60" t="s">
        <v>4416</v>
      </c>
      <c r="B1457" s="190" t="s">
        <v>2150</v>
      </c>
      <c r="C1457" s="191" t="s">
        <v>107</v>
      </c>
      <c r="D1457" s="192">
        <v>60800</v>
      </c>
      <c r="E1457" s="193" t="s">
        <v>2907</v>
      </c>
      <c r="F1457" s="194" t="s">
        <v>125</v>
      </c>
      <c r="G1457" s="195">
        <v>6.13</v>
      </c>
      <c r="H1457" s="196">
        <v>6.13</v>
      </c>
      <c r="I1457" s="197">
        <v>0.12</v>
      </c>
      <c r="J1457" s="196">
        <v>0.09</v>
      </c>
      <c r="K1457" s="197">
        <v>51.75</v>
      </c>
      <c r="L1457" s="196">
        <v>41.73</v>
      </c>
      <c r="M1457" s="196">
        <f t="shared" si="171"/>
        <v>256.35000000000002</v>
      </c>
      <c r="N1457" s="196">
        <f t="shared" si="172"/>
        <v>256.35000000000002</v>
      </c>
      <c r="O1457" s="45"/>
      <c r="P1457" s="71">
        <v>0.12</v>
      </c>
      <c r="Q1457" s="71">
        <v>51.75</v>
      </c>
      <c r="R1457" s="71">
        <v>317.95999999999998</v>
      </c>
      <c r="S1457" s="71">
        <v>317.95999999999998</v>
      </c>
      <c r="T1457" s="162">
        <f t="shared" si="166"/>
        <v>-61.609999999999957</v>
      </c>
      <c r="U1457" s="71">
        <f t="shared" si="167"/>
        <v>0.55000000000000004</v>
      </c>
      <c r="V1457" s="71">
        <f t="shared" si="168"/>
        <v>255.8</v>
      </c>
    </row>
    <row r="1458" spans="1:22" x14ac:dyDescent="0.25">
      <c r="A1458" s="60" t="s">
        <v>4417</v>
      </c>
      <c r="B1458" s="190" t="s">
        <v>2151</v>
      </c>
      <c r="C1458" s="191" t="s">
        <v>107</v>
      </c>
      <c r="D1458" s="192">
        <v>40902</v>
      </c>
      <c r="E1458" s="198" t="s">
        <v>165</v>
      </c>
      <c r="F1458" s="194" t="s">
        <v>125</v>
      </c>
      <c r="G1458" s="195">
        <v>8.75</v>
      </c>
      <c r="H1458" s="196">
        <v>8.75</v>
      </c>
      <c r="I1458" s="197">
        <v>0</v>
      </c>
      <c r="J1458" s="196">
        <v>0</v>
      </c>
      <c r="K1458" s="197">
        <v>22.68</v>
      </c>
      <c r="L1458" s="196">
        <v>18.29</v>
      </c>
      <c r="M1458" s="196">
        <f t="shared" si="171"/>
        <v>160.03</v>
      </c>
      <c r="N1458" s="196">
        <f t="shared" si="172"/>
        <v>160.03</v>
      </c>
      <c r="O1458" s="37"/>
      <c r="P1458" s="71">
        <v>0</v>
      </c>
      <c r="Q1458" s="71">
        <v>22.68</v>
      </c>
      <c r="R1458" s="71">
        <v>198.45</v>
      </c>
      <c r="S1458" s="71">
        <v>198.45</v>
      </c>
      <c r="T1458" s="162">
        <f t="shared" si="166"/>
        <v>-38.419999999999987</v>
      </c>
      <c r="U1458" s="71">
        <f t="shared" si="167"/>
        <v>0</v>
      </c>
      <c r="V1458" s="71">
        <f t="shared" si="168"/>
        <v>160.03</v>
      </c>
    </row>
    <row r="1459" spans="1:22" x14ac:dyDescent="0.25">
      <c r="A1459" s="60" t="s">
        <v>4418</v>
      </c>
      <c r="B1459" s="190" t="s">
        <v>2152</v>
      </c>
      <c r="C1459" s="191" t="s">
        <v>107</v>
      </c>
      <c r="D1459" s="192">
        <v>60303</v>
      </c>
      <c r="E1459" s="198" t="s">
        <v>1336</v>
      </c>
      <c r="F1459" s="194" t="s">
        <v>201</v>
      </c>
      <c r="G1459" s="195">
        <v>10</v>
      </c>
      <c r="H1459" s="196">
        <v>10</v>
      </c>
      <c r="I1459" s="197">
        <v>9.7100000000000009</v>
      </c>
      <c r="J1459" s="196">
        <v>7.83</v>
      </c>
      <c r="K1459" s="197">
        <v>2.98</v>
      </c>
      <c r="L1459" s="196">
        <v>2.4</v>
      </c>
      <c r="M1459" s="196">
        <f t="shared" si="171"/>
        <v>102.3</v>
      </c>
      <c r="N1459" s="196">
        <f t="shared" si="172"/>
        <v>102.3</v>
      </c>
      <c r="O1459" s="37"/>
      <c r="P1459" s="71">
        <v>9.7100000000000009</v>
      </c>
      <c r="Q1459" s="71">
        <v>2.98</v>
      </c>
      <c r="R1459" s="71">
        <v>126.9</v>
      </c>
      <c r="S1459" s="71">
        <v>126.9</v>
      </c>
      <c r="T1459" s="162">
        <f t="shared" si="166"/>
        <v>-24.600000000000009</v>
      </c>
      <c r="U1459" s="71">
        <f t="shared" si="167"/>
        <v>78.3</v>
      </c>
      <c r="V1459" s="71">
        <f t="shared" si="168"/>
        <v>24</v>
      </c>
    </row>
    <row r="1460" spans="1:22" x14ac:dyDescent="0.25">
      <c r="A1460" s="60" t="s">
        <v>4419</v>
      </c>
      <c r="B1460" s="190" t="s">
        <v>2153</v>
      </c>
      <c r="C1460" s="191" t="s">
        <v>107</v>
      </c>
      <c r="D1460" s="192">
        <v>60304</v>
      </c>
      <c r="E1460" s="198" t="s">
        <v>284</v>
      </c>
      <c r="F1460" s="194" t="s">
        <v>201</v>
      </c>
      <c r="G1460" s="195">
        <v>141</v>
      </c>
      <c r="H1460" s="196">
        <v>141</v>
      </c>
      <c r="I1460" s="197">
        <v>9.39</v>
      </c>
      <c r="J1460" s="196">
        <v>7.57</v>
      </c>
      <c r="K1460" s="197">
        <v>2.98</v>
      </c>
      <c r="L1460" s="196">
        <v>2.4</v>
      </c>
      <c r="M1460" s="196">
        <f t="shared" si="171"/>
        <v>1405.77</v>
      </c>
      <c r="N1460" s="196">
        <f t="shared" si="172"/>
        <v>1405.77</v>
      </c>
      <c r="O1460" s="37"/>
      <c r="P1460" s="71">
        <v>9.39</v>
      </c>
      <c r="Q1460" s="71">
        <v>2.98</v>
      </c>
      <c r="R1460" s="71">
        <v>1744.17</v>
      </c>
      <c r="S1460" s="71">
        <v>1744.17</v>
      </c>
      <c r="T1460" s="162">
        <f t="shared" si="166"/>
        <v>-338.40000000000009</v>
      </c>
      <c r="U1460" s="71">
        <f t="shared" si="167"/>
        <v>1067.3699999999999</v>
      </c>
      <c r="V1460" s="71">
        <f t="shared" si="168"/>
        <v>338.4</v>
      </c>
    </row>
    <row r="1461" spans="1:22" x14ac:dyDescent="0.25">
      <c r="A1461" s="60" t="s">
        <v>4420</v>
      </c>
      <c r="B1461" s="190" t="s">
        <v>2154</v>
      </c>
      <c r="C1461" s="191" t="s">
        <v>107</v>
      </c>
      <c r="D1461" s="192">
        <v>60305</v>
      </c>
      <c r="E1461" s="198" t="s">
        <v>200</v>
      </c>
      <c r="F1461" s="194" t="s">
        <v>201</v>
      </c>
      <c r="G1461" s="195">
        <v>78</v>
      </c>
      <c r="H1461" s="196">
        <v>78</v>
      </c>
      <c r="I1461" s="197">
        <v>8.99</v>
      </c>
      <c r="J1461" s="196">
        <v>7.25</v>
      </c>
      <c r="K1461" s="197">
        <v>2.98</v>
      </c>
      <c r="L1461" s="196">
        <v>2.4</v>
      </c>
      <c r="M1461" s="196">
        <f t="shared" si="171"/>
        <v>752.7</v>
      </c>
      <c r="N1461" s="196">
        <f t="shared" si="172"/>
        <v>752.7</v>
      </c>
      <c r="O1461" s="37"/>
      <c r="P1461" s="71">
        <v>8.99</v>
      </c>
      <c r="Q1461" s="71">
        <v>2.98</v>
      </c>
      <c r="R1461" s="71">
        <v>933.66</v>
      </c>
      <c r="S1461" s="71">
        <v>933.66</v>
      </c>
      <c r="T1461" s="162">
        <f t="shared" si="166"/>
        <v>-180.95999999999992</v>
      </c>
      <c r="U1461" s="71">
        <f t="shared" si="167"/>
        <v>565.5</v>
      </c>
      <c r="V1461" s="71">
        <f t="shared" si="168"/>
        <v>187.2</v>
      </c>
    </row>
    <row r="1462" spans="1:22" x14ac:dyDescent="0.25">
      <c r="A1462" s="60" t="s">
        <v>4421</v>
      </c>
      <c r="B1462" s="190" t="s">
        <v>2155</v>
      </c>
      <c r="C1462" s="191" t="s">
        <v>107</v>
      </c>
      <c r="D1462" s="192">
        <v>60314</v>
      </c>
      <c r="E1462" s="198" t="s">
        <v>251</v>
      </c>
      <c r="F1462" s="194" t="s">
        <v>201</v>
      </c>
      <c r="G1462" s="195">
        <v>83</v>
      </c>
      <c r="H1462" s="196">
        <v>83</v>
      </c>
      <c r="I1462" s="197">
        <v>12.69</v>
      </c>
      <c r="J1462" s="196">
        <v>10.23</v>
      </c>
      <c r="K1462" s="197">
        <v>2.61</v>
      </c>
      <c r="L1462" s="196">
        <v>2.1</v>
      </c>
      <c r="M1462" s="196">
        <f t="shared" si="171"/>
        <v>1023.39</v>
      </c>
      <c r="N1462" s="196">
        <f t="shared" si="172"/>
        <v>1023.39</v>
      </c>
      <c r="O1462" s="37"/>
      <c r="P1462" s="71">
        <v>12.69</v>
      </c>
      <c r="Q1462" s="71">
        <v>2.61</v>
      </c>
      <c r="R1462" s="71">
        <v>1269.9000000000001</v>
      </c>
      <c r="S1462" s="71">
        <v>1269.9000000000001</v>
      </c>
      <c r="T1462" s="162">
        <f t="shared" si="166"/>
        <v>-246.5100000000001</v>
      </c>
      <c r="U1462" s="71">
        <f t="shared" si="167"/>
        <v>849.09</v>
      </c>
      <c r="V1462" s="71">
        <f t="shared" si="168"/>
        <v>174.3</v>
      </c>
    </row>
    <row r="1463" spans="1:22" x14ac:dyDescent="0.25">
      <c r="A1463" s="60" t="s">
        <v>4422</v>
      </c>
      <c r="B1463" s="184" t="s">
        <v>2156</v>
      </c>
      <c r="C1463" s="187"/>
      <c r="D1463" s="187"/>
      <c r="E1463" s="186" t="s">
        <v>263</v>
      </c>
      <c r="F1463" s="187"/>
      <c r="G1463" s="188"/>
      <c r="H1463" s="188"/>
      <c r="I1463" s="177"/>
      <c r="J1463" s="188"/>
      <c r="K1463" s="177"/>
      <c r="L1463" s="188"/>
      <c r="M1463" s="189">
        <f>SUM(M1464:M1468)</f>
        <v>10512.189999999999</v>
      </c>
      <c r="N1463" s="189">
        <f>SUM(N1464:N1468)</f>
        <v>10512.189999999999</v>
      </c>
      <c r="O1463" s="37"/>
      <c r="P1463" s="69"/>
      <c r="Q1463" s="69"/>
      <c r="R1463" s="70">
        <v>13038.19</v>
      </c>
      <c r="S1463" s="70">
        <v>13038.19</v>
      </c>
      <c r="T1463" s="162">
        <f t="shared" si="166"/>
        <v>-2526.0000000000018</v>
      </c>
      <c r="U1463" s="71">
        <f t="shared" si="167"/>
        <v>0</v>
      </c>
      <c r="V1463" s="71">
        <f t="shared" si="168"/>
        <v>0</v>
      </c>
    </row>
    <row r="1464" spans="1:22" x14ac:dyDescent="0.25">
      <c r="A1464" s="60" t="s">
        <v>4423</v>
      </c>
      <c r="B1464" s="190" t="s">
        <v>2157</v>
      </c>
      <c r="C1464" s="191" t="s">
        <v>107</v>
      </c>
      <c r="D1464" s="192">
        <v>60205</v>
      </c>
      <c r="E1464" s="198" t="s">
        <v>266</v>
      </c>
      <c r="F1464" s="194" t="s">
        <v>108</v>
      </c>
      <c r="G1464" s="195">
        <v>80.8</v>
      </c>
      <c r="H1464" s="196">
        <v>80.8</v>
      </c>
      <c r="I1464" s="197">
        <v>34.159999999999997</v>
      </c>
      <c r="J1464" s="196">
        <v>27.55</v>
      </c>
      <c r="K1464" s="197">
        <v>23.52</v>
      </c>
      <c r="L1464" s="196">
        <v>18.96</v>
      </c>
      <c r="M1464" s="196">
        <f>TRUNC(((J1464*G1464)+(L1464*G1464)),2)</f>
        <v>3758</v>
      </c>
      <c r="N1464" s="196">
        <f>TRUNC(((J1464*H1464)+(L1464*H1464)),2)</f>
        <v>3758</v>
      </c>
      <c r="O1464" s="37"/>
      <c r="P1464" s="71">
        <v>34.159999999999997</v>
      </c>
      <c r="Q1464" s="71">
        <v>23.52</v>
      </c>
      <c r="R1464" s="71">
        <v>4660.54</v>
      </c>
      <c r="S1464" s="71">
        <v>4660.54</v>
      </c>
      <c r="T1464" s="162">
        <f t="shared" si="166"/>
        <v>-902.54</v>
      </c>
      <c r="U1464" s="71">
        <f t="shared" si="167"/>
        <v>2226.04</v>
      </c>
      <c r="V1464" s="71">
        <f t="shared" si="168"/>
        <v>1531.96</v>
      </c>
    </row>
    <row r="1465" spans="1:22" x14ac:dyDescent="0.25">
      <c r="A1465" s="60" t="s">
        <v>4424</v>
      </c>
      <c r="B1465" s="190" t="s">
        <v>2158</v>
      </c>
      <c r="C1465" s="191" t="s">
        <v>107</v>
      </c>
      <c r="D1465" s="192">
        <v>60524</v>
      </c>
      <c r="E1465" s="198" t="s">
        <v>219</v>
      </c>
      <c r="F1465" s="194" t="s">
        <v>125</v>
      </c>
      <c r="G1465" s="195">
        <v>4.3499999999999996</v>
      </c>
      <c r="H1465" s="196">
        <v>4.3499999999999996</v>
      </c>
      <c r="I1465" s="197">
        <v>588.54</v>
      </c>
      <c r="J1465" s="196">
        <v>474.65</v>
      </c>
      <c r="K1465" s="197">
        <v>0</v>
      </c>
      <c r="L1465" s="196">
        <v>0</v>
      </c>
      <c r="M1465" s="196">
        <f>TRUNC(((J1465*G1465)+(L1465*G1465)),2)</f>
        <v>2064.7199999999998</v>
      </c>
      <c r="N1465" s="196">
        <f>TRUNC(((J1465*H1465)+(L1465*H1465)),2)</f>
        <v>2064.7199999999998</v>
      </c>
      <c r="O1465" s="37"/>
      <c r="P1465" s="71">
        <v>588.54</v>
      </c>
      <c r="Q1465" s="71">
        <v>0</v>
      </c>
      <c r="R1465" s="71">
        <v>2560.14</v>
      </c>
      <c r="S1465" s="71">
        <v>2560.14</v>
      </c>
      <c r="T1465" s="162">
        <f t="shared" si="166"/>
        <v>-495.42000000000007</v>
      </c>
      <c r="U1465" s="71">
        <f t="shared" si="167"/>
        <v>2064.7199999999998</v>
      </c>
      <c r="V1465" s="71">
        <f t="shared" si="168"/>
        <v>0</v>
      </c>
    </row>
    <row r="1466" spans="1:22" ht="24" x14ac:dyDescent="0.3">
      <c r="A1466" s="60" t="s">
        <v>4425</v>
      </c>
      <c r="B1466" s="190" t="s">
        <v>2159</v>
      </c>
      <c r="C1466" s="191" t="s">
        <v>107</v>
      </c>
      <c r="D1466" s="192">
        <v>60800</v>
      </c>
      <c r="E1466" s="193" t="s">
        <v>2907</v>
      </c>
      <c r="F1466" s="194" t="s">
        <v>125</v>
      </c>
      <c r="G1466" s="195">
        <v>4.3499999999999996</v>
      </c>
      <c r="H1466" s="196">
        <v>4.3499999999999996</v>
      </c>
      <c r="I1466" s="197">
        <v>0.12</v>
      </c>
      <c r="J1466" s="196">
        <v>0.09</v>
      </c>
      <c r="K1466" s="197">
        <v>51.75</v>
      </c>
      <c r="L1466" s="196">
        <v>41.73</v>
      </c>
      <c r="M1466" s="196">
        <f>TRUNC(((J1466*G1466)+(L1466*G1466)),2)</f>
        <v>181.91</v>
      </c>
      <c r="N1466" s="196">
        <f>TRUNC(((J1466*H1466)+(L1466*H1466)),2)</f>
        <v>181.91</v>
      </c>
      <c r="O1466" s="45"/>
      <c r="P1466" s="71">
        <v>0.12</v>
      </c>
      <c r="Q1466" s="71">
        <v>51.75</v>
      </c>
      <c r="R1466" s="71">
        <v>225.63</v>
      </c>
      <c r="S1466" s="71">
        <v>225.63</v>
      </c>
      <c r="T1466" s="162">
        <f t="shared" si="166"/>
        <v>-43.72</v>
      </c>
      <c r="U1466" s="71">
        <f t="shared" si="167"/>
        <v>0.39</v>
      </c>
      <c r="V1466" s="71">
        <f t="shared" si="168"/>
        <v>181.52</v>
      </c>
    </row>
    <row r="1467" spans="1:22" x14ac:dyDescent="0.25">
      <c r="A1467" s="60" t="s">
        <v>4426</v>
      </c>
      <c r="B1467" s="190" t="s">
        <v>2160</v>
      </c>
      <c r="C1467" s="191" t="s">
        <v>107</v>
      </c>
      <c r="D1467" s="192">
        <v>60305</v>
      </c>
      <c r="E1467" s="198" t="s">
        <v>200</v>
      </c>
      <c r="F1467" s="194" t="s">
        <v>201</v>
      </c>
      <c r="G1467" s="195">
        <v>324</v>
      </c>
      <c r="H1467" s="196">
        <v>324</v>
      </c>
      <c r="I1467" s="197">
        <v>8.99</v>
      </c>
      <c r="J1467" s="196">
        <v>7.25</v>
      </c>
      <c r="K1467" s="197">
        <v>2.98</v>
      </c>
      <c r="L1467" s="196">
        <v>2.4</v>
      </c>
      <c r="M1467" s="196">
        <f>TRUNC(((J1467*G1467)+(L1467*G1467)),2)</f>
        <v>3126.6</v>
      </c>
      <c r="N1467" s="196">
        <f>TRUNC(((J1467*H1467)+(L1467*H1467)),2)</f>
        <v>3126.6</v>
      </c>
      <c r="O1467" s="37"/>
      <c r="P1467" s="84">
        <v>8.99</v>
      </c>
      <c r="Q1467" s="84">
        <v>2.98</v>
      </c>
      <c r="R1467" s="84">
        <v>3878.28</v>
      </c>
      <c r="S1467" s="84">
        <v>3878.28</v>
      </c>
      <c r="T1467" s="162">
        <f t="shared" si="166"/>
        <v>-751.68000000000029</v>
      </c>
      <c r="U1467" s="71">
        <f t="shared" si="167"/>
        <v>2349</v>
      </c>
      <c r="V1467" s="71">
        <f t="shared" si="168"/>
        <v>777.6</v>
      </c>
    </row>
    <row r="1468" spans="1:22" x14ac:dyDescent="0.25">
      <c r="A1468" s="60" t="s">
        <v>4427</v>
      </c>
      <c r="B1468" s="190" t="s">
        <v>2161</v>
      </c>
      <c r="C1468" s="191" t="s">
        <v>107</v>
      </c>
      <c r="D1468" s="192">
        <v>60314</v>
      </c>
      <c r="E1468" s="198" t="s">
        <v>251</v>
      </c>
      <c r="F1468" s="194" t="s">
        <v>201</v>
      </c>
      <c r="G1468" s="195">
        <v>112</v>
      </c>
      <c r="H1468" s="196">
        <v>112</v>
      </c>
      <c r="I1468" s="197">
        <v>12.69</v>
      </c>
      <c r="J1468" s="196">
        <v>10.23</v>
      </c>
      <c r="K1468" s="197">
        <v>2.61</v>
      </c>
      <c r="L1468" s="196">
        <v>2.1</v>
      </c>
      <c r="M1468" s="196">
        <f>TRUNC(((J1468*G1468)+(L1468*G1468)),2)</f>
        <v>1380.96</v>
      </c>
      <c r="N1468" s="196">
        <f>TRUNC(((J1468*H1468)+(L1468*H1468)),2)</f>
        <v>1380.96</v>
      </c>
      <c r="O1468" s="37"/>
      <c r="P1468" s="75">
        <v>12.69</v>
      </c>
      <c r="Q1468" s="76">
        <v>2.61</v>
      </c>
      <c r="R1468" s="74">
        <v>1713.6</v>
      </c>
      <c r="S1468" s="75">
        <v>1713.6</v>
      </c>
      <c r="T1468" s="162">
        <f t="shared" si="166"/>
        <v>-332.63999999999987</v>
      </c>
      <c r="U1468" s="71">
        <f t="shared" si="167"/>
        <v>1145.76</v>
      </c>
      <c r="V1468" s="71">
        <f t="shared" si="168"/>
        <v>235.2</v>
      </c>
    </row>
    <row r="1469" spans="1:22" x14ac:dyDescent="0.25">
      <c r="A1469" s="60" t="s">
        <v>4428</v>
      </c>
      <c r="B1469" s="184" t="s">
        <v>2162</v>
      </c>
      <c r="C1469" s="187"/>
      <c r="D1469" s="187"/>
      <c r="E1469" s="186" t="s">
        <v>278</v>
      </c>
      <c r="F1469" s="187"/>
      <c r="G1469" s="188"/>
      <c r="H1469" s="188"/>
      <c r="I1469" s="177"/>
      <c r="J1469" s="188"/>
      <c r="K1469" s="177"/>
      <c r="L1469" s="188"/>
      <c r="M1469" s="189">
        <f>SUM(M1470:M1475)</f>
        <v>10935.649999999998</v>
      </c>
      <c r="N1469" s="189">
        <f>SUM(N1470:N1475)</f>
        <v>10935.649999999998</v>
      </c>
      <c r="O1469" s="37"/>
      <c r="P1469" s="77"/>
      <c r="Q1469" s="77"/>
      <c r="R1469" s="78">
        <v>13563</v>
      </c>
      <c r="S1469" s="78">
        <v>13563</v>
      </c>
      <c r="T1469" s="162">
        <f t="shared" si="166"/>
        <v>-2627.3500000000022</v>
      </c>
      <c r="U1469" s="71">
        <f t="shared" si="167"/>
        <v>0</v>
      </c>
      <c r="V1469" s="71">
        <f t="shared" si="168"/>
        <v>0</v>
      </c>
    </row>
    <row r="1470" spans="1:22" x14ac:dyDescent="0.25">
      <c r="A1470" s="60" t="s">
        <v>4429</v>
      </c>
      <c r="B1470" s="190" t="s">
        <v>2163</v>
      </c>
      <c r="C1470" s="191" t="s">
        <v>107</v>
      </c>
      <c r="D1470" s="192">
        <v>60205</v>
      </c>
      <c r="E1470" s="198" t="s">
        <v>266</v>
      </c>
      <c r="F1470" s="194" t="s">
        <v>108</v>
      </c>
      <c r="G1470" s="195">
        <v>86.82</v>
      </c>
      <c r="H1470" s="196">
        <v>86.82</v>
      </c>
      <c r="I1470" s="197">
        <v>34.159999999999997</v>
      </c>
      <c r="J1470" s="196">
        <v>27.55</v>
      </c>
      <c r="K1470" s="197">
        <v>23.52</v>
      </c>
      <c r="L1470" s="196">
        <v>18.96</v>
      </c>
      <c r="M1470" s="196">
        <f t="shared" ref="M1470:M1475" si="173">TRUNC(((J1470*G1470)+(L1470*G1470)),2)</f>
        <v>4037.99</v>
      </c>
      <c r="N1470" s="196">
        <f t="shared" ref="N1470:N1475" si="174">TRUNC(((J1470*H1470)+(L1470*H1470)),2)</f>
        <v>4037.99</v>
      </c>
      <c r="O1470" s="37"/>
      <c r="P1470" s="75">
        <v>34.159999999999997</v>
      </c>
      <c r="Q1470" s="76">
        <v>23.52</v>
      </c>
      <c r="R1470" s="74">
        <v>5007.7700000000004</v>
      </c>
      <c r="S1470" s="75">
        <v>5007.7700000000004</v>
      </c>
      <c r="T1470" s="162">
        <f t="shared" si="166"/>
        <v>-969.78000000000065</v>
      </c>
      <c r="U1470" s="71">
        <f t="shared" si="167"/>
        <v>2391.89</v>
      </c>
      <c r="V1470" s="71">
        <f t="shared" si="168"/>
        <v>1646.1</v>
      </c>
    </row>
    <row r="1471" spans="1:22" x14ac:dyDescent="0.25">
      <c r="A1471" s="60" t="s">
        <v>4430</v>
      </c>
      <c r="B1471" s="190" t="s">
        <v>2164</v>
      </c>
      <c r="C1471" s="191" t="s">
        <v>107</v>
      </c>
      <c r="D1471" s="192">
        <v>60524</v>
      </c>
      <c r="E1471" s="198" t="s">
        <v>219</v>
      </c>
      <c r="F1471" s="194" t="s">
        <v>125</v>
      </c>
      <c r="G1471" s="195">
        <v>6.44</v>
      </c>
      <c r="H1471" s="196">
        <v>6.44</v>
      </c>
      <c r="I1471" s="197">
        <v>588.54</v>
      </c>
      <c r="J1471" s="196">
        <v>474.65</v>
      </c>
      <c r="K1471" s="197">
        <v>0</v>
      </c>
      <c r="L1471" s="196">
        <v>0</v>
      </c>
      <c r="M1471" s="196">
        <f t="shared" si="173"/>
        <v>3056.74</v>
      </c>
      <c r="N1471" s="196">
        <f t="shared" si="174"/>
        <v>3056.74</v>
      </c>
      <c r="O1471" s="37"/>
      <c r="P1471" s="81">
        <v>588.54</v>
      </c>
      <c r="Q1471" s="81">
        <v>0</v>
      </c>
      <c r="R1471" s="81">
        <v>3790.19</v>
      </c>
      <c r="S1471" s="81">
        <v>3790.19</v>
      </c>
      <c r="T1471" s="162">
        <f t="shared" si="166"/>
        <v>-733.45000000000027</v>
      </c>
      <c r="U1471" s="71">
        <f t="shared" si="167"/>
        <v>3056.74</v>
      </c>
      <c r="V1471" s="71">
        <f t="shared" si="168"/>
        <v>0</v>
      </c>
    </row>
    <row r="1472" spans="1:22" ht="24" x14ac:dyDescent="0.3">
      <c r="A1472" s="60" t="s">
        <v>4431</v>
      </c>
      <c r="B1472" s="190" t="s">
        <v>2165</v>
      </c>
      <c r="C1472" s="191" t="s">
        <v>107</v>
      </c>
      <c r="D1472" s="192">
        <v>60800</v>
      </c>
      <c r="E1472" s="193" t="s">
        <v>2907</v>
      </c>
      <c r="F1472" s="194" t="s">
        <v>125</v>
      </c>
      <c r="G1472" s="195">
        <v>6.44</v>
      </c>
      <c r="H1472" s="196">
        <v>6.44</v>
      </c>
      <c r="I1472" s="197">
        <v>0.12</v>
      </c>
      <c r="J1472" s="196">
        <v>0.09</v>
      </c>
      <c r="K1472" s="197">
        <v>51.75</v>
      </c>
      <c r="L1472" s="196">
        <v>41.73</v>
      </c>
      <c r="M1472" s="196">
        <f t="shared" si="173"/>
        <v>269.32</v>
      </c>
      <c r="N1472" s="196">
        <f t="shared" si="174"/>
        <v>269.32</v>
      </c>
      <c r="O1472" s="45"/>
      <c r="P1472" s="71">
        <v>0.12</v>
      </c>
      <c r="Q1472" s="71">
        <v>51.75</v>
      </c>
      <c r="R1472" s="71">
        <v>334.04</v>
      </c>
      <c r="S1472" s="71">
        <v>334.04</v>
      </c>
      <c r="T1472" s="162">
        <f t="shared" si="166"/>
        <v>-64.720000000000027</v>
      </c>
      <c r="U1472" s="71">
        <f t="shared" si="167"/>
        <v>0.56999999999999995</v>
      </c>
      <c r="V1472" s="71">
        <f t="shared" si="168"/>
        <v>268.74</v>
      </c>
    </row>
    <row r="1473" spans="1:22" x14ac:dyDescent="0.25">
      <c r="A1473" s="60" t="s">
        <v>4432</v>
      </c>
      <c r="B1473" s="190" t="s">
        <v>2166</v>
      </c>
      <c r="C1473" s="191" t="s">
        <v>107</v>
      </c>
      <c r="D1473" s="192">
        <v>60304</v>
      </c>
      <c r="E1473" s="198" t="s">
        <v>284</v>
      </c>
      <c r="F1473" s="194" t="s">
        <v>201</v>
      </c>
      <c r="G1473" s="195">
        <v>84</v>
      </c>
      <c r="H1473" s="196">
        <v>84</v>
      </c>
      <c r="I1473" s="197">
        <v>9.39</v>
      </c>
      <c r="J1473" s="196">
        <v>7.57</v>
      </c>
      <c r="K1473" s="197">
        <v>2.98</v>
      </c>
      <c r="L1473" s="196">
        <v>2.4</v>
      </c>
      <c r="M1473" s="196">
        <f t="shared" si="173"/>
        <v>837.48</v>
      </c>
      <c r="N1473" s="196">
        <f t="shared" si="174"/>
        <v>837.48</v>
      </c>
      <c r="O1473" s="37"/>
      <c r="P1473" s="71">
        <v>9.39</v>
      </c>
      <c r="Q1473" s="71">
        <v>2.98</v>
      </c>
      <c r="R1473" s="71">
        <v>1039.08</v>
      </c>
      <c r="S1473" s="71">
        <v>1039.08</v>
      </c>
      <c r="T1473" s="162">
        <f t="shared" si="166"/>
        <v>-201.59999999999991</v>
      </c>
      <c r="U1473" s="71">
        <f t="shared" si="167"/>
        <v>635.88</v>
      </c>
      <c r="V1473" s="71">
        <f t="shared" si="168"/>
        <v>201.6</v>
      </c>
    </row>
    <row r="1474" spans="1:22" x14ac:dyDescent="0.25">
      <c r="A1474" s="60" t="s">
        <v>4433</v>
      </c>
      <c r="B1474" s="190" t="s">
        <v>2167</v>
      </c>
      <c r="C1474" s="191" t="s">
        <v>107</v>
      </c>
      <c r="D1474" s="192">
        <v>60305</v>
      </c>
      <c r="E1474" s="198" t="s">
        <v>200</v>
      </c>
      <c r="F1474" s="194" t="s">
        <v>201</v>
      </c>
      <c r="G1474" s="195">
        <v>176</v>
      </c>
      <c r="H1474" s="196">
        <v>176</v>
      </c>
      <c r="I1474" s="197">
        <v>8.99</v>
      </c>
      <c r="J1474" s="196">
        <v>7.25</v>
      </c>
      <c r="K1474" s="197">
        <v>2.98</v>
      </c>
      <c r="L1474" s="196">
        <v>2.4</v>
      </c>
      <c r="M1474" s="196">
        <f t="shared" si="173"/>
        <v>1698.4</v>
      </c>
      <c r="N1474" s="196">
        <f t="shared" si="174"/>
        <v>1698.4</v>
      </c>
      <c r="O1474" s="37"/>
      <c r="P1474" s="71">
        <v>8.99</v>
      </c>
      <c r="Q1474" s="71">
        <v>2.98</v>
      </c>
      <c r="R1474" s="71">
        <v>2106.7199999999998</v>
      </c>
      <c r="S1474" s="71">
        <v>2106.7199999999998</v>
      </c>
      <c r="T1474" s="162">
        <f t="shared" si="166"/>
        <v>-408.31999999999971</v>
      </c>
      <c r="U1474" s="71">
        <f t="shared" si="167"/>
        <v>1276</v>
      </c>
      <c r="V1474" s="71">
        <f t="shared" si="168"/>
        <v>422.4</v>
      </c>
    </row>
    <row r="1475" spans="1:22" x14ac:dyDescent="0.25">
      <c r="A1475" s="60" t="s">
        <v>4434</v>
      </c>
      <c r="B1475" s="190" t="s">
        <v>2168</v>
      </c>
      <c r="C1475" s="191" t="s">
        <v>107</v>
      </c>
      <c r="D1475" s="192">
        <v>60314</v>
      </c>
      <c r="E1475" s="198" t="s">
        <v>251</v>
      </c>
      <c r="F1475" s="194" t="s">
        <v>201</v>
      </c>
      <c r="G1475" s="195">
        <v>84</v>
      </c>
      <c r="H1475" s="196">
        <v>84</v>
      </c>
      <c r="I1475" s="197">
        <v>12.69</v>
      </c>
      <c r="J1475" s="196">
        <v>10.23</v>
      </c>
      <c r="K1475" s="197">
        <v>2.61</v>
      </c>
      <c r="L1475" s="196">
        <v>2.1</v>
      </c>
      <c r="M1475" s="196">
        <f t="shared" si="173"/>
        <v>1035.72</v>
      </c>
      <c r="N1475" s="196">
        <f t="shared" si="174"/>
        <v>1035.72</v>
      </c>
      <c r="O1475" s="37"/>
      <c r="P1475" s="71">
        <v>12.69</v>
      </c>
      <c r="Q1475" s="71">
        <v>2.61</v>
      </c>
      <c r="R1475" s="71">
        <v>1285.2</v>
      </c>
      <c r="S1475" s="71">
        <v>1285.2</v>
      </c>
      <c r="T1475" s="162">
        <f t="shared" si="166"/>
        <v>-249.48000000000002</v>
      </c>
      <c r="U1475" s="71">
        <f t="shared" si="167"/>
        <v>859.32</v>
      </c>
      <c r="V1475" s="71">
        <f t="shared" si="168"/>
        <v>176.4</v>
      </c>
    </row>
    <row r="1476" spans="1:22" x14ac:dyDescent="0.25">
      <c r="A1476" s="60" t="s">
        <v>4435</v>
      </c>
      <c r="B1476" s="184" t="s">
        <v>2169</v>
      </c>
      <c r="C1476" s="187"/>
      <c r="D1476" s="187"/>
      <c r="E1476" s="186" t="s">
        <v>2170</v>
      </c>
      <c r="F1476" s="187"/>
      <c r="G1476" s="188"/>
      <c r="H1476" s="188"/>
      <c r="I1476" s="177"/>
      <c r="J1476" s="188"/>
      <c r="K1476" s="177"/>
      <c r="L1476" s="188"/>
      <c r="M1476" s="189">
        <f>SUM(M1477:M1482)</f>
        <v>1168.8</v>
      </c>
      <c r="N1476" s="189">
        <f>SUM(N1477:N1482)</f>
        <v>1168.8</v>
      </c>
      <c r="O1476" s="37"/>
      <c r="P1476" s="69"/>
      <c r="Q1476" s="69"/>
      <c r="R1476" s="70">
        <v>1449.65</v>
      </c>
      <c r="S1476" s="70">
        <v>1449.65</v>
      </c>
      <c r="T1476" s="162">
        <f t="shared" si="166"/>
        <v>-280.85000000000014</v>
      </c>
      <c r="U1476" s="71">
        <f t="shared" si="167"/>
        <v>0</v>
      </c>
      <c r="V1476" s="71">
        <f t="shared" si="168"/>
        <v>0</v>
      </c>
    </row>
    <row r="1477" spans="1:22" x14ac:dyDescent="0.25">
      <c r="A1477" s="60" t="s">
        <v>4436</v>
      </c>
      <c r="B1477" s="190" t="s">
        <v>2171</v>
      </c>
      <c r="C1477" s="191" t="s">
        <v>107</v>
      </c>
      <c r="D1477" s="192">
        <v>60205</v>
      </c>
      <c r="E1477" s="198" t="s">
        <v>266</v>
      </c>
      <c r="F1477" s="194" t="s">
        <v>108</v>
      </c>
      <c r="G1477" s="195">
        <v>10.52</v>
      </c>
      <c r="H1477" s="196">
        <v>10.52</v>
      </c>
      <c r="I1477" s="197">
        <v>34.159999999999997</v>
      </c>
      <c r="J1477" s="196">
        <v>27.55</v>
      </c>
      <c r="K1477" s="197">
        <v>23.52</v>
      </c>
      <c r="L1477" s="196">
        <v>18.96</v>
      </c>
      <c r="M1477" s="196">
        <f t="shared" ref="M1477:M1482" si="175">TRUNC(((J1477*G1477)+(L1477*G1477)),2)</f>
        <v>489.28</v>
      </c>
      <c r="N1477" s="196">
        <f t="shared" ref="N1477:N1482" si="176">TRUNC(((J1477*H1477)+(L1477*H1477)),2)</f>
        <v>489.28</v>
      </c>
      <c r="O1477" s="37"/>
      <c r="P1477" s="71">
        <v>34.159999999999997</v>
      </c>
      <c r="Q1477" s="71">
        <v>23.52</v>
      </c>
      <c r="R1477" s="71">
        <v>606.79</v>
      </c>
      <c r="S1477" s="71">
        <v>606.79</v>
      </c>
      <c r="T1477" s="162">
        <f t="shared" si="166"/>
        <v>-117.50999999999999</v>
      </c>
      <c r="U1477" s="71">
        <f t="shared" si="167"/>
        <v>289.82</v>
      </c>
      <c r="V1477" s="71">
        <f t="shared" si="168"/>
        <v>199.45</v>
      </c>
    </row>
    <row r="1478" spans="1:22" x14ac:dyDescent="0.25">
      <c r="A1478" s="60" t="s">
        <v>4437</v>
      </c>
      <c r="B1478" s="190" t="s">
        <v>2172</v>
      </c>
      <c r="C1478" s="191" t="s">
        <v>107</v>
      </c>
      <c r="D1478" s="192">
        <v>60524</v>
      </c>
      <c r="E1478" s="198" t="s">
        <v>219</v>
      </c>
      <c r="F1478" s="194" t="s">
        <v>125</v>
      </c>
      <c r="G1478" s="195">
        <v>0.6</v>
      </c>
      <c r="H1478" s="196">
        <v>0.6</v>
      </c>
      <c r="I1478" s="197">
        <v>588.54</v>
      </c>
      <c r="J1478" s="196">
        <v>474.65</v>
      </c>
      <c r="K1478" s="197">
        <v>0</v>
      </c>
      <c r="L1478" s="196">
        <v>0</v>
      </c>
      <c r="M1478" s="196">
        <f t="shared" si="175"/>
        <v>284.79000000000002</v>
      </c>
      <c r="N1478" s="196">
        <f t="shared" si="176"/>
        <v>284.79000000000002</v>
      </c>
      <c r="O1478" s="37"/>
      <c r="P1478" s="71">
        <v>588.54</v>
      </c>
      <c r="Q1478" s="71">
        <v>0</v>
      </c>
      <c r="R1478" s="71">
        <v>353.12</v>
      </c>
      <c r="S1478" s="71">
        <v>353.12</v>
      </c>
      <c r="T1478" s="162">
        <f t="shared" si="166"/>
        <v>-68.329999999999984</v>
      </c>
      <c r="U1478" s="71">
        <f t="shared" si="167"/>
        <v>284.79000000000002</v>
      </c>
      <c r="V1478" s="71">
        <f t="shared" si="168"/>
        <v>0</v>
      </c>
    </row>
    <row r="1479" spans="1:22" ht="24" x14ac:dyDescent="0.3">
      <c r="A1479" s="60" t="s">
        <v>4438</v>
      </c>
      <c r="B1479" s="190" t="s">
        <v>2173</v>
      </c>
      <c r="C1479" s="191" t="s">
        <v>107</v>
      </c>
      <c r="D1479" s="192">
        <v>60800</v>
      </c>
      <c r="E1479" s="193" t="s">
        <v>2907</v>
      </c>
      <c r="F1479" s="194" t="s">
        <v>125</v>
      </c>
      <c r="G1479" s="195">
        <v>0.6</v>
      </c>
      <c r="H1479" s="196">
        <v>0.6</v>
      </c>
      <c r="I1479" s="197">
        <v>0.12</v>
      </c>
      <c r="J1479" s="196">
        <v>0.09</v>
      </c>
      <c r="K1479" s="197">
        <v>51.75</v>
      </c>
      <c r="L1479" s="196">
        <v>41.73</v>
      </c>
      <c r="M1479" s="196">
        <f t="shared" si="175"/>
        <v>25.09</v>
      </c>
      <c r="N1479" s="196">
        <f t="shared" si="176"/>
        <v>25.09</v>
      </c>
      <c r="O1479" s="45"/>
      <c r="P1479" s="71">
        <v>0.12</v>
      </c>
      <c r="Q1479" s="71">
        <v>51.75</v>
      </c>
      <c r="R1479" s="71">
        <v>31.12</v>
      </c>
      <c r="S1479" s="71">
        <v>31.12</v>
      </c>
      <c r="T1479" s="162">
        <f t="shared" si="166"/>
        <v>-6.0300000000000011</v>
      </c>
      <c r="U1479" s="71">
        <f t="shared" si="167"/>
        <v>0.05</v>
      </c>
      <c r="V1479" s="71">
        <f t="shared" si="168"/>
        <v>25.03</v>
      </c>
    </row>
    <row r="1480" spans="1:22" x14ac:dyDescent="0.25">
      <c r="A1480" s="60" t="s">
        <v>4439</v>
      </c>
      <c r="B1480" s="190" t="s">
        <v>2174</v>
      </c>
      <c r="C1480" s="191" t="s">
        <v>107</v>
      </c>
      <c r="D1480" s="192">
        <v>60303</v>
      </c>
      <c r="E1480" s="198" t="s">
        <v>1336</v>
      </c>
      <c r="F1480" s="194" t="s">
        <v>201</v>
      </c>
      <c r="G1480" s="195">
        <v>9</v>
      </c>
      <c r="H1480" s="196">
        <v>9</v>
      </c>
      <c r="I1480" s="197">
        <v>9.7100000000000009</v>
      </c>
      <c r="J1480" s="196">
        <v>7.83</v>
      </c>
      <c r="K1480" s="197">
        <v>2.98</v>
      </c>
      <c r="L1480" s="196">
        <v>2.4</v>
      </c>
      <c r="M1480" s="196">
        <f t="shared" si="175"/>
        <v>92.07</v>
      </c>
      <c r="N1480" s="196">
        <f t="shared" si="176"/>
        <v>92.07</v>
      </c>
      <c r="O1480" s="37"/>
      <c r="P1480" s="71">
        <v>9.7100000000000009</v>
      </c>
      <c r="Q1480" s="71">
        <v>2.98</v>
      </c>
      <c r="R1480" s="71">
        <v>114.21</v>
      </c>
      <c r="S1480" s="71">
        <v>114.21</v>
      </c>
      <c r="T1480" s="162">
        <f t="shared" si="166"/>
        <v>-22.14</v>
      </c>
      <c r="U1480" s="71">
        <f t="shared" si="167"/>
        <v>70.47</v>
      </c>
      <c r="V1480" s="71">
        <f t="shared" si="168"/>
        <v>21.6</v>
      </c>
    </row>
    <row r="1481" spans="1:22" x14ac:dyDescent="0.25">
      <c r="A1481" s="60" t="s">
        <v>4440</v>
      </c>
      <c r="B1481" s="190" t="s">
        <v>2175</v>
      </c>
      <c r="C1481" s="191" t="s">
        <v>107</v>
      </c>
      <c r="D1481" s="192">
        <v>60304</v>
      </c>
      <c r="E1481" s="198" t="s">
        <v>284</v>
      </c>
      <c r="F1481" s="194" t="s">
        <v>201</v>
      </c>
      <c r="G1481" s="195">
        <v>13</v>
      </c>
      <c r="H1481" s="196">
        <v>13</v>
      </c>
      <c r="I1481" s="197">
        <v>9.39</v>
      </c>
      <c r="J1481" s="196">
        <v>7.57</v>
      </c>
      <c r="K1481" s="197">
        <v>2.98</v>
      </c>
      <c r="L1481" s="196">
        <v>2.4</v>
      </c>
      <c r="M1481" s="196">
        <f t="shared" si="175"/>
        <v>129.61000000000001</v>
      </c>
      <c r="N1481" s="196">
        <f t="shared" si="176"/>
        <v>129.61000000000001</v>
      </c>
      <c r="O1481" s="37"/>
      <c r="P1481" s="71">
        <v>9.39</v>
      </c>
      <c r="Q1481" s="71">
        <v>2.98</v>
      </c>
      <c r="R1481" s="71">
        <v>160.81</v>
      </c>
      <c r="S1481" s="71">
        <v>160.81</v>
      </c>
      <c r="T1481" s="162">
        <f t="shared" si="166"/>
        <v>-31.199999999999989</v>
      </c>
      <c r="U1481" s="71">
        <f t="shared" si="167"/>
        <v>98.41</v>
      </c>
      <c r="V1481" s="71">
        <f t="shared" si="168"/>
        <v>31.2</v>
      </c>
    </row>
    <row r="1482" spans="1:22" x14ac:dyDescent="0.25">
      <c r="A1482" s="60" t="s">
        <v>4441</v>
      </c>
      <c r="B1482" s="190" t="s">
        <v>2176</v>
      </c>
      <c r="C1482" s="191" t="s">
        <v>107</v>
      </c>
      <c r="D1482" s="192">
        <v>60314</v>
      </c>
      <c r="E1482" s="198" t="s">
        <v>251</v>
      </c>
      <c r="F1482" s="194" t="s">
        <v>201</v>
      </c>
      <c r="G1482" s="195">
        <v>12</v>
      </c>
      <c r="H1482" s="196">
        <v>12</v>
      </c>
      <c r="I1482" s="197">
        <v>12.69</v>
      </c>
      <c r="J1482" s="196">
        <v>10.23</v>
      </c>
      <c r="K1482" s="197">
        <v>2.61</v>
      </c>
      <c r="L1482" s="196">
        <v>2.1</v>
      </c>
      <c r="M1482" s="196">
        <f t="shared" si="175"/>
        <v>147.96</v>
      </c>
      <c r="N1482" s="196">
        <f t="shared" si="176"/>
        <v>147.96</v>
      </c>
      <c r="O1482" s="37"/>
      <c r="P1482" s="71">
        <v>12.69</v>
      </c>
      <c r="Q1482" s="71">
        <v>2.61</v>
      </c>
      <c r="R1482" s="71">
        <v>183.6</v>
      </c>
      <c r="S1482" s="71">
        <v>183.6</v>
      </c>
      <c r="T1482" s="162">
        <f t="shared" si="166"/>
        <v>-35.639999999999986</v>
      </c>
      <c r="U1482" s="71">
        <f t="shared" si="167"/>
        <v>122.76</v>
      </c>
      <c r="V1482" s="71">
        <f t="shared" si="168"/>
        <v>25.2</v>
      </c>
    </row>
    <row r="1483" spans="1:22" x14ac:dyDescent="0.25">
      <c r="A1483" s="60" t="s">
        <v>4442</v>
      </c>
      <c r="B1483" s="184" t="s">
        <v>2177</v>
      </c>
      <c r="C1483" s="187"/>
      <c r="D1483" s="187"/>
      <c r="E1483" s="186" t="s">
        <v>1588</v>
      </c>
      <c r="F1483" s="187"/>
      <c r="G1483" s="188"/>
      <c r="H1483" s="188"/>
      <c r="I1483" s="177"/>
      <c r="J1483" s="188"/>
      <c r="K1483" s="177"/>
      <c r="L1483" s="188"/>
      <c r="M1483" s="189">
        <f>SUM(M1484:M1485)</f>
        <v>11664.779999999999</v>
      </c>
      <c r="N1483" s="189">
        <f>SUM(N1484:N1485)</f>
        <v>11664.779999999999</v>
      </c>
      <c r="O1483" s="37"/>
      <c r="P1483" s="69"/>
      <c r="Q1483" s="69"/>
      <c r="R1483" s="70">
        <v>14464.65</v>
      </c>
      <c r="S1483" s="70">
        <v>14464.65</v>
      </c>
      <c r="T1483" s="162">
        <f t="shared" si="166"/>
        <v>-2799.8700000000008</v>
      </c>
      <c r="U1483" s="71">
        <f t="shared" si="167"/>
        <v>0</v>
      </c>
      <c r="V1483" s="71">
        <f t="shared" si="168"/>
        <v>0</v>
      </c>
    </row>
    <row r="1484" spans="1:22" ht="36" x14ac:dyDescent="0.3">
      <c r="A1484" s="60" t="s">
        <v>4443</v>
      </c>
      <c r="B1484" s="190" t="s">
        <v>2178</v>
      </c>
      <c r="C1484" s="191" t="s">
        <v>127</v>
      </c>
      <c r="D1484" s="199" t="s">
        <v>1088</v>
      </c>
      <c r="E1484" s="198" t="s">
        <v>1089</v>
      </c>
      <c r="F1484" s="194" t="s">
        <v>108</v>
      </c>
      <c r="G1484" s="195">
        <v>58.66</v>
      </c>
      <c r="H1484" s="196">
        <v>58.66</v>
      </c>
      <c r="I1484" s="197">
        <v>118.44</v>
      </c>
      <c r="J1484" s="196">
        <v>95.52</v>
      </c>
      <c r="K1484" s="197">
        <v>34.89</v>
      </c>
      <c r="L1484" s="196">
        <v>28.13</v>
      </c>
      <c r="M1484" s="196">
        <f>TRUNC(((J1484*G1484)+(L1484*G1484)),2)</f>
        <v>7253.3</v>
      </c>
      <c r="N1484" s="196">
        <f>TRUNC(((J1484*H1484)+(L1484*H1484)),2)</f>
        <v>7253.3</v>
      </c>
      <c r="O1484" s="46"/>
      <c r="P1484" s="71">
        <v>118.44</v>
      </c>
      <c r="Q1484" s="71">
        <v>34.89</v>
      </c>
      <c r="R1484" s="71">
        <v>8994.33</v>
      </c>
      <c r="S1484" s="71">
        <v>8994.33</v>
      </c>
      <c r="T1484" s="162">
        <f t="shared" si="166"/>
        <v>-1741.0299999999997</v>
      </c>
      <c r="U1484" s="71">
        <f t="shared" si="167"/>
        <v>5603.2</v>
      </c>
      <c r="V1484" s="71">
        <f t="shared" si="168"/>
        <v>1650.1</v>
      </c>
    </row>
    <row r="1485" spans="1:22" ht="36" x14ac:dyDescent="0.3">
      <c r="A1485" s="60" t="s">
        <v>4444</v>
      </c>
      <c r="B1485" s="190" t="s">
        <v>2179</v>
      </c>
      <c r="C1485" s="191" t="s">
        <v>127</v>
      </c>
      <c r="D1485" s="199" t="s">
        <v>2180</v>
      </c>
      <c r="E1485" s="198" t="s">
        <v>2181</v>
      </c>
      <c r="F1485" s="194" t="s">
        <v>108</v>
      </c>
      <c r="G1485" s="195">
        <v>26.97</v>
      </c>
      <c r="H1485" s="196">
        <v>26.97</v>
      </c>
      <c r="I1485" s="197">
        <v>156.55000000000001</v>
      </c>
      <c r="J1485" s="196">
        <v>126.25</v>
      </c>
      <c r="K1485" s="197">
        <v>46.28</v>
      </c>
      <c r="L1485" s="196">
        <v>37.32</v>
      </c>
      <c r="M1485" s="196">
        <f>TRUNC(((J1485*G1485)+(L1485*G1485)),2)</f>
        <v>4411.4799999999996</v>
      </c>
      <c r="N1485" s="196">
        <f>TRUNC(((J1485*H1485)+(L1485*H1485)),2)</f>
        <v>4411.4799999999996</v>
      </c>
      <c r="O1485" s="46"/>
      <c r="P1485" s="71">
        <v>156.55000000000001</v>
      </c>
      <c r="Q1485" s="71">
        <v>46.28</v>
      </c>
      <c r="R1485" s="71">
        <v>5470.32</v>
      </c>
      <c r="S1485" s="71">
        <v>5470.32</v>
      </c>
      <c r="T1485" s="162">
        <f t="shared" ref="T1485:T1548" si="177">N1485-S1485</f>
        <v>-1058.8400000000001</v>
      </c>
      <c r="U1485" s="71">
        <f t="shared" si="167"/>
        <v>3404.96</v>
      </c>
      <c r="V1485" s="71">
        <f t="shared" si="168"/>
        <v>1006.52</v>
      </c>
    </row>
    <row r="1486" spans="1:22" x14ac:dyDescent="0.25">
      <c r="A1486" s="60" t="s">
        <v>4445</v>
      </c>
      <c r="B1486" s="184" t="s">
        <v>2182</v>
      </c>
      <c r="C1486" s="187"/>
      <c r="D1486" s="187"/>
      <c r="E1486" s="186" t="s">
        <v>118</v>
      </c>
      <c r="F1486" s="187"/>
      <c r="G1486" s="188"/>
      <c r="H1486" s="188"/>
      <c r="I1486" s="177"/>
      <c r="J1486" s="188"/>
      <c r="K1486" s="177"/>
      <c r="L1486" s="188"/>
      <c r="M1486" s="189">
        <f>M1487</f>
        <v>8929.84</v>
      </c>
      <c r="N1486" s="189">
        <f>N1487</f>
        <v>8929.84</v>
      </c>
      <c r="O1486" s="37"/>
      <c r="P1486" s="69"/>
      <c r="Q1486" s="69"/>
      <c r="R1486" s="70">
        <v>11072.41</v>
      </c>
      <c r="S1486" s="70">
        <v>11072.41</v>
      </c>
      <c r="T1486" s="162">
        <f t="shared" si="177"/>
        <v>-2142.5699999999997</v>
      </c>
      <c r="U1486" s="71">
        <f t="shared" si="167"/>
        <v>0</v>
      </c>
      <c r="V1486" s="71">
        <f t="shared" si="168"/>
        <v>0</v>
      </c>
    </row>
    <row r="1487" spans="1:22" x14ac:dyDescent="0.25">
      <c r="A1487" s="60" t="s">
        <v>4446</v>
      </c>
      <c r="B1487" s="190" t="s">
        <v>2183</v>
      </c>
      <c r="C1487" s="191" t="s">
        <v>107</v>
      </c>
      <c r="D1487" s="192">
        <v>60010</v>
      </c>
      <c r="E1487" s="198" t="s">
        <v>1594</v>
      </c>
      <c r="F1487" s="194" t="s">
        <v>125</v>
      </c>
      <c r="G1487" s="195">
        <v>3.76</v>
      </c>
      <c r="H1487" s="196">
        <v>3.76</v>
      </c>
      <c r="I1487" s="197">
        <v>2196.19</v>
      </c>
      <c r="J1487" s="196">
        <v>1771.22</v>
      </c>
      <c r="K1487" s="197">
        <v>748.6</v>
      </c>
      <c r="L1487" s="196">
        <v>603.74</v>
      </c>
      <c r="M1487" s="196">
        <f>TRUNC(((J1487*G1487)+(L1487*G1487)),2)</f>
        <v>8929.84</v>
      </c>
      <c r="N1487" s="196">
        <f>TRUNC(((J1487*H1487)+(L1487*H1487)),2)</f>
        <v>8929.84</v>
      </c>
      <c r="O1487" s="37"/>
      <c r="P1487" s="71">
        <v>2196.19</v>
      </c>
      <c r="Q1487" s="71">
        <v>748.6</v>
      </c>
      <c r="R1487" s="71">
        <v>11072.41</v>
      </c>
      <c r="S1487" s="71">
        <v>11072.41</v>
      </c>
      <c r="T1487" s="162">
        <f t="shared" si="177"/>
        <v>-2142.5699999999997</v>
      </c>
      <c r="U1487" s="71">
        <f t="shared" si="167"/>
        <v>6659.78</v>
      </c>
      <c r="V1487" s="71">
        <f t="shared" si="168"/>
        <v>2270.06</v>
      </c>
    </row>
    <row r="1488" spans="1:22" x14ac:dyDescent="0.25">
      <c r="A1488" s="60" t="s">
        <v>4447</v>
      </c>
      <c r="B1488" s="184" t="s">
        <v>2184</v>
      </c>
      <c r="C1488" s="187"/>
      <c r="D1488" s="187"/>
      <c r="E1488" s="186" t="s">
        <v>233</v>
      </c>
      <c r="F1488" s="187"/>
      <c r="G1488" s="188"/>
      <c r="H1488" s="188"/>
      <c r="I1488" s="177"/>
      <c r="J1488" s="188"/>
      <c r="K1488" s="177"/>
      <c r="L1488" s="188"/>
      <c r="M1488" s="189">
        <f>M1489</f>
        <v>217.62</v>
      </c>
      <c r="N1488" s="189">
        <f>N1489</f>
        <v>217.62</v>
      </c>
      <c r="O1488" s="37"/>
      <c r="P1488" s="69"/>
      <c r="Q1488" s="69"/>
      <c r="R1488" s="70">
        <v>270</v>
      </c>
      <c r="S1488" s="70">
        <v>270</v>
      </c>
      <c r="T1488" s="162">
        <f t="shared" si="177"/>
        <v>-52.379999999999995</v>
      </c>
      <c r="U1488" s="71">
        <f t="shared" ref="U1488:U1551" si="178">TRUNC(J1488*H1488,2)</f>
        <v>0</v>
      </c>
      <c r="V1488" s="71">
        <f t="shared" ref="V1488:V1551" si="179">TRUNC(L1488*H1488,2)</f>
        <v>0</v>
      </c>
    </row>
    <row r="1489" spans="1:22" x14ac:dyDescent="0.25">
      <c r="A1489" s="60" t="s">
        <v>4448</v>
      </c>
      <c r="B1489" s="190" t="s">
        <v>2185</v>
      </c>
      <c r="C1489" s="191" t="s">
        <v>107</v>
      </c>
      <c r="D1489" s="192">
        <v>60487</v>
      </c>
      <c r="E1489" s="198" t="s">
        <v>235</v>
      </c>
      <c r="F1489" s="194" t="s">
        <v>102</v>
      </c>
      <c r="G1489" s="195">
        <v>18</v>
      </c>
      <c r="H1489" s="196">
        <v>18</v>
      </c>
      <c r="I1489" s="197">
        <v>15</v>
      </c>
      <c r="J1489" s="196">
        <v>12.09</v>
      </c>
      <c r="K1489" s="197">
        <v>0</v>
      </c>
      <c r="L1489" s="196">
        <v>0</v>
      </c>
      <c r="M1489" s="196">
        <f>TRUNC(((J1489*G1489)+(L1489*G1489)),2)</f>
        <v>217.62</v>
      </c>
      <c r="N1489" s="196">
        <f>TRUNC(((J1489*H1489)+(L1489*H1489)),2)</f>
        <v>217.62</v>
      </c>
      <c r="O1489" s="37"/>
      <c r="P1489" s="71">
        <v>15</v>
      </c>
      <c r="Q1489" s="71">
        <v>0</v>
      </c>
      <c r="R1489" s="71">
        <v>270</v>
      </c>
      <c r="S1489" s="71">
        <v>270</v>
      </c>
      <c r="T1489" s="162">
        <f t="shared" si="177"/>
        <v>-52.379999999999995</v>
      </c>
      <c r="U1489" s="71">
        <f t="shared" si="178"/>
        <v>217.62</v>
      </c>
      <c r="V1489" s="71">
        <f t="shared" si="179"/>
        <v>0</v>
      </c>
    </row>
    <row r="1490" spans="1:22" x14ac:dyDescent="0.25">
      <c r="A1490" s="60" t="s">
        <v>4449</v>
      </c>
      <c r="B1490" s="178" t="s">
        <v>2186</v>
      </c>
      <c r="C1490" s="181"/>
      <c r="D1490" s="181"/>
      <c r="E1490" s="180" t="s">
        <v>30</v>
      </c>
      <c r="F1490" s="181"/>
      <c r="G1490" s="182"/>
      <c r="H1490" s="182"/>
      <c r="I1490" s="177"/>
      <c r="J1490" s="182"/>
      <c r="K1490" s="177"/>
      <c r="L1490" s="182"/>
      <c r="M1490" s="183">
        <f>SUM(M1491:M1507)</f>
        <v>9902.0400000000009</v>
      </c>
      <c r="N1490" s="183">
        <f>SUM(N1491:N1507)</f>
        <v>9902.0400000000009</v>
      </c>
      <c r="O1490" s="37"/>
      <c r="P1490" s="67"/>
      <c r="Q1490" s="67"/>
      <c r="R1490" s="68">
        <v>12285.95</v>
      </c>
      <c r="S1490" s="68">
        <v>12285.95</v>
      </c>
      <c r="T1490" s="162">
        <f t="shared" si="177"/>
        <v>-2383.91</v>
      </c>
      <c r="U1490" s="71">
        <f t="shared" si="178"/>
        <v>0</v>
      </c>
      <c r="V1490" s="71">
        <f t="shared" si="179"/>
        <v>0</v>
      </c>
    </row>
    <row r="1491" spans="1:22" x14ac:dyDescent="0.25">
      <c r="A1491" s="60" t="s">
        <v>4450</v>
      </c>
      <c r="B1491" s="190" t="s">
        <v>2187</v>
      </c>
      <c r="C1491" s="191" t="s">
        <v>107</v>
      </c>
      <c r="D1491" s="192">
        <v>70581</v>
      </c>
      <c r="E1491" s="198" t="s">
        <v>1360</v>
      </c>
      <c r="F1491" s="194" t="s">
        <v>143</v>
      </c>
      <c r="G1491" s="195">
        <v>594.20000000000005</v>
      </c>
      <c r="H1491" s="196">
        <v>594.20000000000005</v>
      </c>
      <c r="I1491" s="197">
        <v>4.43</v>
      </c>
      <c r="J1491" s="196">
        <v>3.57</v>
      </c>
      <c r="K1491" s="197">
        <v>2.06</v>
      </c>
      <c r="L1491" s="196">
        <v>1.66</v>
      </c>
      <c r="M1491" s="196">
        <f t="shared" ref="M1491:M1507" si="180">TRUNC(((J1491*G1491)+(L1491*G1491)),2)</f>
        <v>3107.66</v>
      </c>
      <c r="N1491" s="196">
        <f t="shared" ref="N1491:N1507" si="181">TRUNC(((J1491*H1491)+(L1491*H1491)),2)</f>
        <v>3107.66</v>
      </c>
      <c r="O1491" s="37"/>
      <c r="P1491" s="71">
        <v>4.43</v>
      </c>
      <c r="Q1491" s="71">
        <v>2.06</v>
      </c>
      <c r="R1491" s="71">
        <v>3856.35</v>
      </c>
      <c r="S1491" s="71">
        <v>3856.35</v>
      </c>
      <c r="T1491" s="162">
        <f t="shared" si="177"/>
        <v>-748.69</v>
      </c>
      <c r="U1491" s="71">
        <f t="shared" si="178"/>
        <v>2121.29</v>
      </c>
      <c r="V1491" s="71">
        <f t="shared" si="179"/>
        <v>986.37</v>
      </c>
    </row>
    <row r="1492" spans="1:22" x14ac:dyDescent="0.25">
      <c r="A1492" s="60" t="s">
        <v>4451</v>
      </c>
      <c r="B1492" s="190" t="s">
        <v>2188</v>
      </c>
      <c r="C1492" s="191" t="s">
        <v>107</v>
      </c>
      <c r="D1492" s="192">
        <v>70680</v>
      </c>
      <c r="E1492" s="198" t="s">
        <v>1109</v>
      </c>
      <c r="F1492" s="194" t="s">
        <v>102</v>
      </c>
      <c r="G1492" s="195">
        <v>30</v>
      </c>
      <c r="H1492" s="196">
        <v>30</v>
      </c>
      <c r="I1492" s="197">
        <v>2.66</v>
      </c>
      <c r="J1492" s="196">
        <v>2.14</v>
      </c>
      <c r="K1492" s="197">
        <v>5.61</v>
      </c>
      <c r="L1492" s="196">
        <v>4.5199999999999996</v>
      </c>
      <c r="M1492" s="196">
        <f t="shared" si="180"/>
        <v>199.8</v>
      </c>
      <c r="N1492" s="196">
        <f t="shared" si="181"/>
        <v>199.8</v>
      </c>
      <c r="O1492" s="37"/>
      <c r="P1492" s="71">
        <v>2.66</v>
      </c>
      <c r="Q1492" s="71">
        <v>5.61</v>
      </c>
      <c r="R1492" s="71">
        <v>248.1</v>
      </c>
      <c r="S1492" s="71">
        <v>248.1</v>
      </c>
      <c r="T1492" s="162">
        <f t="shared" si="177"/>
        <v>-48.299999999999983</v>
      </c>
      <c r="U1492" s="71">
        <f t="shared" si="178"/>
        <v>64.2</v>
      </c>
      <c r="V1492" s="71">
        <f t="shared" si="179"/>
        <v>135.6</v>
      </c>
    </row>
    <row r="1493" spans="1:22" x14ac:dyDescent="0.25">
      <c r="A1493" s="60" t="s">
        <v>4452</v>
      </c>
      <c r="B1493" s="190" t="s">
        <v>2189</v>
      </c>
      <c r="C1493" s="191" t="s">
        <v>107</v>
      </c>
      <c r="D1493" s="192">
        <v>70691</v>
      </c>
      <c r="E1493" s="198" t="s">
        <v>1115</v>
      </c>
      <c r="F1493" s="194" t="s">
        <v>102</v>
      </c>
      <c r="G1493" s="195">
        <v>39</v>
      </c>
      <c r="H1493" s="196">
        <v>39</v>
      </c>
      <c r="I1493" s="197">
        <v>2.42</v>
      </c>
      <c r="J1493" s="196">
        <v>1.95</v>
      </c>
      <c r="K1493" s="197">
        <v>5.61</v>
      </c>
      <c r="L1493" s="196">
        <v>4.5199999999999996</v>
      </c>
      <c r="M1493" s="196">
        <f t="shared" si="180"/>
        <v>252.33</v>
      </c>
      <c r="N1493" s="196">
        <f t="shared" si="181"/>
        <v>252.33</v>
      </c>
      <c r="O1493" s="37"/>
      <c r="P1493" s="71">
        <v>2.42</v>
      </c>
      <c r="Q1493" s="71">
        <v>5.61</v>
      </c>
      <c r="R1493" s="71">
        <v>313.17</v>
      </c>
      <c r="S1493" s="71">
        <v>313.17</v>
      </c>
      <c r="T1493" s="162">
        <f t="shared" si="177"/>
        <v>-60.84</v>
      </c>
      <c r="U1493" s="71">
        <f t="shared" si="178"/>
        <v>76.05</v>
      </c>
      <c r="V1493" s="71">
        <f t="shared" si="179"/>
        <v>176.28</v>
      </c>
    </row>
    <row r="1494" spans="1:22" ht="24" x14ac:dyDescent="0.3">
      <c r="A1494" s="60" t="s">
        <v>4453</v>
      </c>
      <c r="B1494" s="190" t="s">
        <v>2190</v>
      </c>
      <c r="C1494" s="191" t="s">
        <v>131</v>
      </c>
      <c r="D1494" s="192">
        <v>93655</v>
      </c>
      <c r="E1494" s="198" t="s">
        <v>1909</v>
      </c>
      <c r="F1494" s="194" t="s">
        <v>102</v>
      </c>
      <c r="G1494" s="195">
        <v>4</v>
      </c>
      <c r="H1494" s="196">
        <v>4</v>
      </c>
      <c r="I1494" s="197">
        <v>9.69</v>
      </c>
      <c r="J1494" s="196">
        <v>7.81</v>
      </c>
      <c r="K1494" s="197">
        <v>2.5</v>
      </c>
      <c r="L1494" s="196">
        <v>2.0099999999999998</v>
      </c>
      <c r="M1494" s="196">
        <f t="shared" si="180"/>
        <v>39.28</v>
      </c>
      <c r="N1494" s="196">
        <f t="shared" si="181"/>
        <v>39.28</v>
      </c>
      <c r="O1494" s="45"/>
      <c r="P1494" s="71">
        <v>9.69</v>
      </c>
      <c r="Q1494" s="71">
        <v>2.5</v>
      </c>
      <c r="R1494" s="71">
        <v>48.76</v>
      </c>
      <c r="S1494" s="71">
        <v>48.76</v>
      </c>
      <c r="T1494" s="162">
        <f t="shared" si="177"/>
        <v>-9.4799999999999969</v>
      </c>
      <c r="U1494" s="71">
        <f t="shared" si="178"/>
        <v>31.24</v>
      </c>
      <c r="V1494" s="71">
        <f t="shared" si="179"/>
        <v>8.0399999999999991</v>
      </c>
    </row>
    <row r="1495" spans="1:22" ht="24" x14ac:dyDescent="0.3">
      <c r="A1495" s="60" t="s">
        <v>4454</v>
      </c>
      <c r="B1495" s="190" t="s">
        <v>2191</v>
      </c>
      <c r="C1495" s="191" t="s">
        <v>131</v>
      </c>
      <c r="D1495" s="192">
        <v>93666</v>
      </c>
      <c r="E1495" s="198" t="s">
        <v>2192</v>
      </c>
      <c r="F1495" s="194" t="s">
        <v>102</v>
      </c>
      <c r="G1495" s="195">
        <v>1</v>
      </c>
      <c r="H1495" s="196">
        <v>1</v>
      </c>
      <c r="I1495" s="197">
        <v>51.92</v>
      </c>
      <c r="J1495" s="196">
        <v>41.87</v>
      </c>
      <c r="K1495" s="197">
        <v>14.37</v>
      </c>
      <c r="L1495" s="196">
        <v>11.58</v>
      </c>
      <c r="M1495" s="196">
        <f t="shared" si="180"/>
        <v>53.45</v>
      </c>
      <c r="N1495" s="196">
        <f t="shared" si="181"/>
        <v>53.45</v>
      </c>
      <c r="O1495" s="45"/>
      <c r="P1495" s="71">
        <v>51.92</v>
      </c>
      <c r="Q1495" s="71">
        <v>14.37</v>
      </c>
      <c r="R1495" s="71">
        <v>66.290000000000006</v>
      </c>
      <c r="S1495" s="71">
        <v>66.290000000000006</v>
      </c>
      <c r="T1495" s="162">
        <f t="shared" si="177"/>
        <v>-12.840000000000003</v>
      </c>
      <c r="U1495" s="71">
        <f t="shared" si="178"/>
        <v>41.87</v>
      </c>
      <c r="V1495" s="71">
        <f t="shared" si="179"/>
        <v>11.58</v>
      </c>
    </row>
    <row r="1496" spans="1:22" ht="24" x14ac:dyDescent="0.3">
      <c r="A1496" s="60" t="s">
        <v>4455</v>
      </c>
      <c r="B1496" s="190" t="s">
        <v>2193</v>
      </c>
      <c r="C1496" s="191" t="s">
        <v>131</v>
      </c>
      <c r="D1496" s="192">
        <v>91844</v>
      </c>
      <c r="E1496" s="193" t="s">
        <v>2957</v>
      </c>
      <c r="F1496" s="194" t="s">
        <v>143</v>
      </c>
      <c r="G1496" s="195">
        <v>184.69</v>
      </c>
      <c r="H1496" s="196">
        <v>184.69</v>
      </c>
      <c r="I1496" s="197">
        <v>3.49</v>
      </c>
      <c r="J1496" s="196">
        <v>2.81</v>
      </c>
      <c r="K1496" s="197">
        <v>2.7</v>
      </c>
      <c r="L1496" s="196">
        <v>2.17</v>
      </c>
      <c r="M1496" s="196">
        <f t="shared" si="180"/>
        <v>919.75</v>
      </c>
      <c r="N1496" s="196">
        <f t="shared" si="181"/>
        <v>919.75</v>
      </c>
      <c r="O1496" s="45"/>
      <c r="P1496" s="71">
        <v>3.49</v>
      </c>
      <c r="Q1496" s="71">
        <v>2.7</v>
      </c>
      <c r="R1496" s="71">
        <v>1143.23</v>
      </c>
      <c r="S1496" s="71">
        <v>1143.23</v>
      </c>
      <c r="T1496" s="162">
        <f t="shared" si="177"/>
        <v>-223.48000000000002</v>
      </c>
      <c r="U1496" s="71">
        <f t="shared" si="178"/>
        <v>518.97</v>
      </c>
      <c r="V1496" s="71">
        <f t="shared" si="179"/>
        <v>400.77</v>
      </c>
    </row>
    <row r="1497" spans="1:22" x14ac:dyDescent="0.25">
      <c r="A1497" s="60" t="s">
        <v>4456</v>
      </c>
      <c r="B1497" s="190" t="s">
        <v>2194</v>
      </c>
      <c r="C1497" s="191" t="s">
        <v>107</v>
      </c>
      <c r="D1497" s="192">
        <v>71440</v>
      </c>
      <c r="E1497" s="198" t="s">
        <v>378</v>
      </c>
      <c r="F1497" s="194" t="s">
        <v>102</v>
      </c>
      <c r="G1497" s="195">
        <v>9</v>
      </c>
      <c r="H1497" s="196">
        <v>9</v>
      </c>
      <c r="I1497" s="197">
        <v>7.71</v>
      </c>
      <c r="J1497" s="196">
        <v>6.21</v>
      </c>
      <c r="K1497" s="197">
        <v>7.84</v>
      </c>
      <c r="L1497" s="196">
        <v>6.32</v>
      </c>
      <c r="M1497" s="196">
        <f t="shared" si="180"/>
        <v>112.77</v>
      </c>
      <c r="N1497" s="196">
        <f t="shared" si="181"/>
        <v>112.77</v>
      </c>
      <c r="O1497" s="37"/>
      <c r="P1497" s="71">
        <v>7.71</v>
      </c>
      <c r="Q1497" s="71">
        <v>7.84</v>
      </c>
      <c r="R1497" s="71">
        <v>139.94999999999999</v>
      </c>
      <c r="S1497" s="71">
        <v>139.94999999999999</v>
      </c>
      <c r="T1497" s="162">
        <f t="shared" si="177"/>
        <v>-27.179999999999993</v>
      </c>
      <c r="U1497" s="71">
        <f t="shared" si="178"/>
        <v>55.89</v>
      </c>
      <c r="V1497" s="71">
        <f t="shared" si="179"/>
        <v>56.88</v>
      </c>
    </row>
    <row r="1498" spans="1:22" x14ac:dyDescent="0.25">
      <c r="A1498" s="60" t="s">
        <v>4457</v>
      </c>
      <c r="B1498" s="190" t="s">
        <v>2195</v>
      </c>
      <c r="C1498" s="191" t="s">
        <v>107</v>
      </c>
      <c r="D1498" s="192">
        <v>71442</v>
      </c>
      <c r="E1498" s="198" t="s">
        <v>384</v>
      </c>
      <c r="F1498" s="194" t="s">
        <v>102</v>
      </c>
      <c r="G1498" s="195">
        <v>1</v>
      </c>
      <c r="H1498" s="196">
        <v>1</v>
      </c>
      <c r="I1498" s="197">
        <v>16.5</v>
      </c>
      <c r="J1498" s="196">
        <v>13.3</v>
      </c>
      <c r="K1498" s="197">
        <v>19.8</v>
      </c>
      <c r="L1498" s="196">
        <v>15.96</v>
      </c>
      <c r="M1498" s="196">
        <f t="shared" si="180"/>
        <v>29.26</v>
      </c>
      <c r="N1498" s="196">
        <f t="shared" si="181"/>
        <v>29.26</v>
      </c>
      <c r="O1498" s="37"/>
      <c r="P1498" s="71">
        <v>16.5</v>
      </c>
      <c r="Q1498" s="71">
        <v>19.8</v>
      </c>
      <c r="R1498" s="71">
        <v>36.299999999999997</v>
      </c>
      <c r="S1498" s="71">
        <v>36.299999999999997</v>
      </c>
      <c r="T1498" s="162">
        <f t="shared" si="177"/>
        <v>-7.0399999999999956</v>
      </c>
      <c r="U1498" s="71">
        <f t="shared" si="178"/>
        <v>13.3</v>
      </c>
      <c r="V1498" s="71">
        <f t="shared" si="179"/>
        <v>15.96</v>
      </c>
    </row>
    <row r="1499" spans="1:22" x14ac:dyDescent="0.25">
      <c r="A1499" s="60" t="s">
        <v>4458</v>
      </c>
      <c r="B1499" s="190" t="s">
        <v>2196</v>
      </c>
      <c r="C1499" s="191" t="s">
        <v>107</v>
      </c>
      <c r="D1499" s="192">
        <v>71450</v>
      </c>
      <c r="E1499" s="198" t="s">
        <v>1398</v>
      </c>
      <c r="F1499" s="194" t="s">
        <v>102</v>
      </c>
      <c r="G1499" s="195">
        <v>2</v>
      </c>
      <c r="H1499" s="196">
        <v>2</v>
      </c>
      <c r="I1499" s="197">
        <v>139.65</v>
      </c>
      <c r="J1499" s="196">
        <v>112.62</v>
      </c>
      <c r="K1499" s="197">
        <v>22.42</v>
      </c>
      <c r="L1499" s="196">
        <v>18.079999999999998</v>
      </c>
      <c r="M1499" s="196">
        <f t="shared" si="180"/>
        <v>261.39999999999998</v>
      </c>
      <c r="N1499" s="196">
        <f t="shared" si="181"/>
        <v>261.39999999999998</v>
      </c>
      <c r="O1499" s="37"/>
      <c r="P1499" s="71">
        <v>139.65</v>
      </c>
      <c r="Q1499" s="71">
        <v>22.42</v>
      </c>
      <c r="R1499" s="71">
        <v>324.14</v>
      </c>
      <c r="S1499" s="71">
        <v>324.14</v>
      </c>
      <c r="T1499" s="162">
        <f t="shared" si="177"/>
        <v>-62.740000000000009</v>
      </c>
      <c r="U1499" s="71">
        <f t="shared" si="178"/>
        <v>225.24</v>
      </c>
      <c r="V1499" s="71">
        <f t="shared" si="179"/>
        <v>36.159999999999997</v>
      </c>
    </row>
    <row r="1500" spans="1:22" ht="24" x14ac:dyDescent="0.3">
      <c r="A1500" s="60" t="s">
        <v>4459</v>
      </c>
      <c r="B1500" s="190" t="s">
        <v>2197</v>
      </c>
      <c r="C1500" s="191" t="s">
        <v>131</v>
      </c>
      <c r="D1500" s="192">
        <v>97599</v>
      </c>
      <c r="E1500" s="193" t="s">
        <v>2958</v>
      </c>
      <c r="F1500" s="194" t="s">
        <v>102</v>
      </c>
      <c r="G1500" s="195">
        <v>6</v>
      </c>
      <c r="H1500" s="196">
        <v>6</v>
      </c>
      <c r="I1500" s="197">
        <v>19.12</v>
      </c>
      <c r="J1500" s="196">
        <v>15.42</v>
      </c>
      <c r="K1500" s="197">
        <v>5.24</v>
      </c>
      <c r="L1500" s="196">
        <v>4.22</v>
      </c>
      <c r="M1500" s="196">
        <f t="shared" si="180"/>
        <v>117.84</v>
      </c>
      <c r="N1500" s="196">
        <f t="shared" si="181"/>
        <v>117.84</v>
      </c>
      <c r="O1500" s="45"/>
      <c r="P1500" s="71">
        <v>19.12</v>
      </c>
      <c r="Q1500" s="71">
        <v>5.24</v>
      </c>
      <c r="R1500" s="71">
        <v>146.16</v>
      </c>
      <c r="S1500" s="71">
        <v>146.16</v>
      </c>
      <c r="T1500" s="162">
        <f t="shared" si="177"/>
        <v>-28.319999999999993</v>
      </c>
      <c r="U1500" s="71">
        <f t="shared" si="178"/>
        <v>92.52</v>
      </c>
      <c r="V1500" s="71">
        <f t="shared" si="179"/>
        <v>25.32</v>
      </c>
    </row>
    <row r="1501" spans="1:22" x14ac:dyDescent="0.3">
      <c r="A1501" s="60" t="s">
        <v>4460</v>
      </c>
      <c r="B1501" s="190" t="s">
        <v>2198</v>
      </c>
      <c r="C1501" s="191" t="s">
        <v>131</v>
      </c>
      <c r="D1501" s="192">
        <v>100903</v>
      </c>
      <c r="E1501" s="198" t="s">
        <v>388</v>
      </c>
      <c r="F1501" s="194" t="s">
        <v>102</v>
      </c>
      <c r="G1501" s="195">
        <v>28</v>
      </c>
      <c r="H1501" s="196">
        <v>28</v>
      </c>
      <c r="I1501" s="197">
        <v>19.95</v>
      </c>
      <c r="J1501" s="196">
        <v>16.079999999999998</v>
      </c>
      <c r="K1501" s="197">
        <v>7.25</v>
      </c>
      <c r="L1501" s="196">
        <v>5.84</v>
      </c>
      <c r="M1501" s="196">
        <f t="shared" si="180"/>
        <v>613.76</v>
      </c>
      <c r="N1501" s="196">
        <f t="shared" si="181"/>
        <v>613.76</v>
      </c>
      <c r="O1501" s="45"/>
      <c r="P1501" s="71">
        <v>19.95</v>
      </c>
      <c r="Q1501" s="71">
        <v>7.25</v>
      </c>
      <c r="R1501" s="71">
        <v>761.6</v>
      </c>
      <c r="S1501" s="71">
        <v>761.6</v>
      </c>
      <c r="T1501" s="162">
        <f t="shared" si="177"/>
        <v>-147.84000000000003</v>
      </c>
      <c r="U1501" s="71">
        <f t="shared" si="178"/>
        <v>450.24</v>
      </c>
      <c r="V1501" s="71">
        <f t="shared" si="179"/>
        <v>163.52000000000001</v>
      </c>
    </row>
    <row r="1502" spans="1:22" ht="24" x14ac:dyDescent="0.3">
      <c r="A1502" s="60" t="s">
        <v>4461</v>
      </c>
      <c r="B1502" s="190" t="s">
        <v>2199</v>
      </c>
      <c r="C1502" s="191" t="s">
        <v>127</v>
      </c>
      <c r="D1502" s="199" t="s">
        <v>386</v>
      </c>
      <c r="E1502" s="193" t="s">
        <v>2914</v>
      </c>
      <c r="F1502" s="194" t="s">
        <v>102</v>
      </c>
      <c r="G1502" s="195">
        <v>28</v>
      </c>
      <c r="H1502" s="196">
        <v>28</v>
      </c>
      <c r="I1502" s="197">
        <v>91.28</v>
      </c>
      <c r="J1502" s="196">
        <v>73.61</v>
      </c>
      <c r="K1502" s="197">
        <v>14.44</v>
      </c>
      <c r="L1502" s="196">
        <v>11.64</v>
      </c>
      <c r="M1502" s="196">
        <f t="shared" si="180"/>
        <v>2387</v>
      </c>
      <c r="N1502" s="196">
        <f t="shared" si="181"/>
        <v>2387</v>
      </c>
      <c r="O1502" s="45"/>
      <c r="P1502" s="71">
        <v>91.28</v>
      </c>
      <c r="Q1502" s="71">
        <v>14.44</v>
      </c>
      <c r="R1502" s="71">
        <v>2960.16</v>
      </c>
      <c r="S1502" s="71">
        <v>2960.16</v>
      </c>
      <c r="T1502" s="162">
        <f t="shared" si="177"/>
        <v>-573.15999999999985</v>
      </c>
      <c r="U1502" s="71">
        <f t="shared" si="178"/>
        <v>2061.08</v>
      </c>
      <c r="V1502" s="71">
        <f t="shared" si="179"/>
        <v>325.92</v>
      </c>
    </row>
    <row r="1503" spans="1:22" x14ac:dyDescent="0.25">
      <c r="A1503" s="60" t="s">
        <v>4462</v>
      </c>
      <c r="B1503" s="190" t="s">
        <v>2200</v>
      </c>
      <c r="C1503" s="191" t="s">
        <v>107</v>
      </c>
      <c r="D1503" s="192">
        <v>71688</v>
      </c>
      <c r="E1503" s="198" t="s">
        <v>1154</v>
      </c>
      <c r="F1503" s="194" t="s">
        <v>102</v>
      </c>
      <c r="G1503" s="195">
        <v>2</v>
      </c>
      <c r="H1503" s="196">
        <v>2</v>
      </c>
      <c r="I1503" s="197">
        <v>56.13</v>
      </c>
      <c r="J1503" s="196">
        <v>45.26</v>
      </c>
      <c r="K1503" s="197">
        <v>12.05</v>
      </c>
      <c r="L1503" s="196">
        <v>9.7100000000000009</v>
      </c>
      <c r="M1503" s="196">
        <f t="shared" si="180"/>
        <v>109.94</v>
      </c>
      <c r="N1503" s="196">
        <f t="shared" si="181"/>
        <v>109.94</v>
      </c>
      <c r="O1503" s="37"/>
      <c r="P1503" s="71">
        <v>56.13</v>
      </c>
      <c r="Q1503" s="71">
        <v>12.05</v>
      </c>
      <c r="R1503" s="71">
        <v>136.36000000000001</v>
      </c>
      <c r="S1503" s="71">
        <v>136.36000000000001</v>
      </c>
      <c r="T1503" s="162">
        <f t="shared" si="177"/>
        <v>-26.420000000000016</v>
      </c>
      <c r="U1503" s="71">
        <f t="shared" si="178"/>
        <v>90.52</v>
      </c>
      <c r="V1503" s="71">
        <f t="shared" si="179"/>
        <v>19.420000000000002</v>
      </c>
    </row>
    <row r="1504" spans="1:22" x14ac:dyDescent="0.25">
      <c r="A1504" s="60" t="s">
        <v>4463</v>
      </c>
      <c r="B1504" s="190" t="s">
        <v>2201</v>
      </c>
      <c r="C1504" s="191" t="s">
        <v>107</v>
      </c>
      <c r="D1504" s="192">
        <v>72397</v>
      </c>
      <c r="E1504" s="198" t="s">
        <v>2202</v>
      </c>
      <c r="F1504" s="194" t="s">
        <v>102</v>
      </c>
      <c r="G1504" s="195">
        <v>1</v>
      </c>
      <c r="H1504" s="196">
        <v>1</v>
      </c>
      <c r="I1504" s="197">
        <v>3.57</v>
      </c>
      <c r="J1504" s="196">
        <v>2.87</v>
      </c>
      <c r="K1504" s="197">
        <v>1.1200000000000001</v>
      </c>
      <c r="L1504" s="196">
        <v>0.9</v>
      </c>
      <c r="M1504" s="196">
        <f t="shared" si="180"/>
        <v>3.77</v>
      </c>
      <c r="N1504" s="196">
        <f t="shared" si="181"/>
        <v>3.77</v>
      </c>
      <c r="O1504" s="37"/>
      <c r="P1504" s="71">
        <v>3.57</v>
      </c>
      <c r="Q1504" s="71">
        <v>1.1200000000000001</v>
      </c>
      <c r="R1504" s="71">
        <v>4.6900000000000004</v>
      </c>
      <c r="S1504" s="71">
        <v>4.6900000000000004</v>
      </c>
      <c r="T1504" s="162">
        <f t="shared" si="177"/>
        <v>-0.92000000000000037</v>
      </c>
      <c r="U1504" s="71">
        <f t="shared" si="178"/>
        <v>2.87</v>
      </c>
      <c r="V1504" s="71">
        <f t="shared" si="179"/>
        <v>0.9</v>
      </c>
    </row>
    <row r="1505" spans="1:22" ht="24" x14ac:dyDescent="0.3">
      <c r="A1505" s="60" t="s">
        <v>4464</v>
      </c>
      <c r="B1505" s="190" t="s">
        <v>2203</v>
      </c>
      <c r="C1505" s="191" t="s">
        <v>107</v>
      </c>
      <c r="D1505" s="192">
        <v>71043</v>
      </c>
      <c r="E1505" s="193" t="s">
        <v>2959</v>
      </c>
      <c r="F1505" s="194" t="s">
        <v>102</v>
      </c>
      <c r="G1505" s="195">
        <v>1</v>
      </c>
      <c r="H1505" s="196">
        <v>1</v>
      </c>
      <c r="I1505" s="197">
        <v>3.73</v>
      </c>
      <c r="J1505" s="196">
        <v>3</v>
      </c>
      <c r="K1505" s="197">
        <v>10.84</v>
      </c>
      <c r="L1505" s="196">
        <v>8.74</v>
      </c>
      <c r="M1505" s="196">
        <f t="shared" si="180"/>
        <v>11.74</v>
      </c>
      <c r="N1505" s="196">
        <f t="shared" si="181"/>
        <v>11.74</v>
      </c>
      <c r="O1505" s="45"/>
      <c r="P1505" s="71">
        <v>3.73</v>
      </c>
      <c r="Q1505" s="71">
        <v>10.84</v>
      </c>
      <c r="R1505" s="71">
        <v>14.57</v>
      </c>
      <c r="S1505" s="71">
        <v>14.57</v>
      </c>
      <c r="T1505" s="162">
        <f t="shared" si="177"/>
        <v>-2.83</v>
      </c>
      <c r="U1505" s="71">
        <f t="shared" si="178"/>
        <v>3</v>
      </c>
      <c r="V1505" s="71">
        <f t="shared" si="179"/>
        <v>8.74</v>
      </c>
    </row>
    <row r="1506" spans="1:22" x14ac:dyDescent="0.25">
      <c r="A1506" s="60" t="s">
        <v>4465</v>
      </c>
      <c r="B1506" s="190" t="s">
        <v>2204</v>
      </c>
      <c r="C1506" s="191" t="s">
        <v>107</v>
      </c>
      <c r="D1506" s="192">
        <v>72190</v>
      </c>
      <c r="E1506" s="198" t="s">
        <v>1152</v>
      </c>
      <c r="F1506" s="194" t="s">
        <v>102</v>
      </c>
      <c r="G1506" s="195">
        <v>1</v>
      </c>
      <c r="H1506" s="196">
        <v>1</v>
      </c>
      <c r="I1506" s="197">
        <v>1432.32</v>
      </c>
      <c r="J1506" s="196">
        <v>1155.1600000000001</v>
      </c>
      <c r="K1506" s="197">
        <v>112.08</v>
      </c>
      <c r="L1506" s="196">
        <v>90.39</v>
      </c>
      <c r="M1506" s="196">
        <f t="shared" si="180"/>
        <v>1245.55</v>
      </c>
      <c r="N1506" s="196">
        <f t="shared" si="181"/>
        <v>1245.55</v>
      </c>
      <c r="O1506" s="37"/>
      <c r="P1506" s="71">
        <v>1432.32</v>
      </c>
      <c r="Q1506" s="71">
        <v>112.08</v>
      </c>
      <c r="R1506" s="71">
        <v>1544.4</v>
      </c>
      <c r="S1506" s="71">
        <v>1544.4</v>
      </c>
      <c r="T1506" s="162">
        <f t="shared" si="177"/>
        <v>-298.85000000000014</v>
      </c>
      <c r="U1506" s="71">
        <f t="shared" si="178"/>
        <v>1155.1600000000001</v>
      </c>
      <c r="V1506" s="71">
        <f t="shared" si="179"/>
        <v>90.39</v>
      </c>
    </row>
    <row r="1507" spans="1:22" x14ac:dyDescent="0.25">
      <c r="A1507" s="60" t="s">
        <v>4466</v>
      </c>
      <c r="B1507" s="190" t="s">
        <v>2205</v>
      </c>
      <c r="C1507" s="191" t="s">
        <v>107</v>
      </c>
      <c r="D1507" s="192">
        <v>72578</v>
      </c>
      <c r="E1507" s="198" t="s">
        <v>368</v>
      </c>
      <c r="F1507" s="194" t="s">
        <v>102</v>
      </c>
      <c r="G1507" s="195">
        <v>29</v>
      </c>
      <c r="H1507" s="196">
        <v>29</v>
      </c>
      <c r="I1507" s="197">
        <v>7.84</v>
      </c>
      <c r="J1507" s="196">
        <v>6.32</v>
      </c>
      <c r="K1507" s="197">
        <v>10.84</v>
      </c>
      <c r="L1507" s="196">
        <v>8.74</v>
      </c>
      <c r="M1507" s="196">
        <f t="shared" si="180"/>
        <v>436.74</v>
      </c>
      <c r="N1507" s="196">
        <f t="shared" si="181"/>
        <v>436.74</v>
      </c>
      <c r="O1507" s="37"/>
      <c r="P1507" s="71">
        <v>7.84</v>
      </c>
      <c r="Q1507" s="71">
        <v>10.84</v>
      </c>
      <c r="R1507" s="71">
        <v>541.72</v>
      </c>
      <c r="S1507" s="71">
        <v>541.72</v>
      </c>
      <c r="T1507" s="162">
        <f t="shared" si="177"/>
        <v>-104.98000000000002</v>
      </c>
      <c r="U1507" s="71">
        <f t="shared" si="178"/>
        <v>183.28</v>
      </c>
      <c r="V1507" s="71">
        <f t="shared" si="179"/>
        <v>253.46</v>
      </c>
    </row>
    <row r="1508" spans="1:22" x14ac:dyDescent="0.25">
      <c r="A1508" s="60" t="s">
        <v>4467</v>
      </c>
      <c r="B1508" s="178" t="s">
        <v>2206</v>
      </c>
      <c r="C1508" s="181"/>
      <c r="D1508" s="181"/>
      <c r="E1508" s="180" t="s">
        <v>32</v>
      </c>
      <c r="F1508" s="181"/>
      <c r="G1508" s="182"/>
      <c r="H1508" s="182"/>
      <c r="I1508" s="177"/>
      <c r="J1508" s="182"/>
      <c r="K1508" s="177"/>
      <c r="L1508" s="182"/>
      <c r="M1508" s="183">
        <f>M1509+M1546+M1576+M1600</f>
        <v>13777.810000000001</v>
      </c>
      <c r="N1508" s="183">
        <f>N1509+N1546+N1576+N1600</f>
        <v>13777.810000000001</v>
      </c>
      <c r="O1508" s="37"/>
      <c r="P1508" s="67"/>
      <c r="Q1508" s="67"/>
      <c r="R1508" s="68">
        <v>17087.98</v>
      </c>
      <c r="S1508" s="68">
        <v>17087.98</v>
      </c>
      <c r="T1508" s="162">
        <f t="shared" si="177"/>
        <v>-3310.1699999999983</v>
      </c>
      <c r="U1508" s="71">
        <f t="shared" si="178"/>
        <v>0</v>
      </c>
      <c r="V1508" s="71">
        <f t="shared" si="179"/>
        <v>0</v>
      </c>
    </row>
    <row r="1509" spans="1:22" x14ac:dyDescent="0.25">
      <c r="A1509" s="60" t="s">
        <v>4468</v>
      </c>
      <c r="B1509" s="184" t="s">
        <v>2207</v>
      </c>
      <c r="C1509" s="187"/>
      <c r="D1509" s="187"/>
      <c r="E1509" s="186" t="s">
        <v>610</v>
      </c>
      <c r="F1509" s="187"/>
      <c r="G1509" s="188"/>
      <c r="H1509" s="188"/>
      <c r="I1509" s="177"/>
      <c r="J1509" s="188"/>
      <c r="K1509" s="177"/>
      <c r="L1509" s="188"/>
      <c r="M1509" s="189">
        <f>M1510+M1518+M1526+M1532+M1536+M1542</f>
        <v>6203.8900000000012</v>
      </c>
      <c r="N1509" s="189">
        <f>N1510+N1518+N1526+N1532+N1536+N1542</f>
        <v>6203.8900000000012</v>
      </c>
      <c r="O1509" s="37"/>
      <c r="P1509" s="69"/>
      <c r="Q1509" s="69"/>
      <c r="R1509" s="70">
        <v>7693.11</v>
      </c>
      <c r="S1509" s="70">
        <v>7693.11</v>
      </c>
      <c r="T1509" s="162">
        <f t="shared" si="177"/>
        <v>-1489.2199999999984</v>
      </c>
      <c r="U1509" s="71">
        <f t="shared" si="178"/>
        <v>0</v>
      </c>
      <c r="V1509" s="71">
        <f t="shared" si="179"/>
        <v>0</v>
      </c>
    </row>
    <row r="1510" spans="1:22" x14ac:dyDescent="0.25">
      <c r="A1510" s="60" t="s">
        <v>4469</v>
      </c>
      <c r="B1510" s="200" t="s">
        <v>2208</v>
      </c>
      <c r="C1510" s="201"/>
      <c r="D1510" s="201"/>
      <c r="E1510" s="202" t="s">
        <v>2209</v>
      </c>
      <c r="F1510" s="201"/>
      <c r="G1510" s="203"/>
      <c r="H1510" s="203"/>
      <c r="I1510" s="177"/>
      <c r="J1510" s="203"/>
      <c r="K1510" s="177"/>
      <c r="L1510" s="203"/>
      <c r="M1510" s="204">
        <f>SUM(M1511:M1517)</f>
        <v>676.50999999999988</v>
      </c>
      <c r="N1510" s="204">
        <f>SUM(N1511:N1517)</f>
        <v>676.50999999999988</v>
      </c>
      <c r="O1510" s="37"/>
      <c r="P1510" s="72"/>
      <c r="Q1510" s="72"/>
      <c r="R1510" s="73">
        <v>838.9</v>
      </c>
      <c r="S1510" s="73">
        <v>838.9</v>
      </c>
      <c r="T1510" s="162">
        <f t="shared" si="177"/>
        <v>-162.3900000000001</v>
      </c>
      <c r="U1510" s="71">
        <f t="shared" si="178"/>
        <v>0</v>
      </c>
      <c r="V1510" s="71">
        <f t="shared" si="179"/>
        <v>0</v>
      </c>
    </row>
    <row r="1511" spans="1:22" x14ac:dyDescent="0.25">
      <c r="A1511" s="60" t="s">
        <v>4470</v>
      </c>
      <c r="B1511" s="190" t="s">
        <v>2210</v>
      </c>
      <c r="C1511" s="191" t="s">
        <v>107</v>
      </c>
      <c r="D1511" s="192">
        <v>80502</v>
      </c>
      <c r="E1511" s="198" t="s">
        <v>621</v>
      </c>
      <c r="F1511" s="194" t="s">
        <v>102</v>
      </c>
      <c r="G1511" s="195">
        <v>1</v>
      </c>
      <c r="H1511" s="196">
        <v>1</v>
      </c>
      <c r="I1511" s="197">
        <v>252.47</v>
      </c>
      <c r="J1511" s="196">
        <v>203.61</v>
      </c>
      <c r="K1511" s="197">
        <v>70.61</v>
      </c>
      <c r="L1511" s="196">
        <v>56.94</v>
      </c>
      <c r="M1511" s="196">
        <f t="shared" ref="M1511:M1517" si="182">TRUNC(((J1511*G1511)+(L1511*G1511)),2)</f>
        <v>260.55</v>
      </c>
      <c r="N1511" s="196">
        <f t="shared" ref="N1511:N1517" si="183">TRUNC(((J1511*H1511)+(L1511*H1511)),2)</f>
        <v>260.55</v>
      </c>
      <c r="O1511" s="37"/>
      <c r="P1511" s="71">
        <v>252.47</v>
      </c>
      <c r="Q1511" s="71">
        <v>70.61</v>
      </c>
      <c r="R1511" s="71">
        <v>323.08</v>
      </c>
      <c r="S1511" s="71">
        <v>323.08</v>
      </c>
      <c r="T1511" s="162">
        <f t="shared" si="177"/>
        <v>-62.529999999999973</v>
      </c>
      <c r="U1511" s="71">
        <f t="shared" si="178"/>
        <v>203.61</v>
      </c>
      <c r="V1511" s="71">
        <f t="shared" si="179"/>
        <v>56.94</v>
      </c>
    </row>
    <row r="1512" spans="1:22" x14ac:dyDescent="0.25">
      <c r="A1512" s="60" t="s">
        <v>4471</v>
      </c>
      <c r="B1512" s="190" t="s">
        <v>2211</v>
      </c>
      <c r="C1512" s="191" t="s">
        <v>107</v>
      </c>
      <c r="D1512" s="192">
        <v>80515</v>
      </c>
      <c r="E1512" s="198" t="s">
        <v>1165</v>
      </c>
      <c r="F1512" s="194" t="s">
        <v>102</v>
      </c>
      <c r="G1512" s="195">
        <v>1</v>
      </c>
      <c r="H1512" s="196">
        <v>1</v>
      </c>
      <c r="I1512" s="197">
        <v>182.82</v>
      </c>
      <c r="J1512" s="196">
        <v>147.44</v>
      </c>
      <c r="K1512" s="197">
        <v>60.82</v>
      </c>
      <c r="L1512" s="196">
        <v>49.05</v>
      </c>
      <c r="M1512" s="196">
        <f t="shared" si="182"/>
        <v>196.49</v>
      </c>
      <c r="N1512" s="196">
        <f t="shared" si="183"/>
        <v>196.49</v>
      </c>
      <c r="O1512" s="37"/>
      <c r="P1512" s="71">
        <v>182.82</v>
      </c>
      <c r="Q1512" s="71">
        <v>60.82</v>
      </c>
      <c r="R1512" s="71">
        <v>243.64</v>
      </c>
      <c r="S1512" s="71">
        <v>243.64</v>
      </c>
      <c r="T1512" s="162">
        <f t="shared" si="177"/>
        <v>-47.149999999999977</v>
      </c>
      <c r="U1512" s="71">
        <f t="shared" si="178"/>
        <v>147.44</v>
      </c>
      <c r="V1512" s="71">
        <f t="shared" si="179"/>
        <v>49.05</v>
      </c>
    </row>
    <row r="1513" spans="1:22" x14ac:dyDescent="0.25">
      <c r="A1513" s="60" t="s">
        <v>4472</v>
      </c>
      <c r="B1513" s="190" t="s">
        <v>2212</v>
      </c>
      <c r="C1513" s="191" t="s">
        <v>107</v>
      </c>
      <c r="D1513" s="192">
        <v>80520</v>
      </c>
      <c r="E1513" s="198" t="s">
        <v>618</v>
      </c>
      <c r="F1513" s="194" t="s">
        <v>619</v>
      </c>
      <c r="G1513" s="195">
        <v>1</v>
      </c>
      <c r="H1513" s="196">
        <v>1</v>
      </c>
      <c r="I1513" s="197">
        <v>5.27</v>
      </c>
      <c r="J1513" s="196">
        <v>4.25</v>
      </c>
      <c r="K1513" s="197">
        <v>7.47</v>
      </c>
      <c r="L1513" s="196">
        <v>6.02</v>
      </c>
      <c r="M1513" s="196">
        <f t="shared" si="182"/>
        <v>10.27</v>
      </c>
      <c r="N1513" s="196">
        <f t="shared" si="183"/>
        <v>10.27</v>
      </c>
      <c r="O1513" s="37"/>
      <c r="P1513" s="71">
        <v>5.27</v>
      </c>
      <c r="Q1513" s="71">
        <v>7.47</v>
      </c>
      <c r="R1513" s="71">
        <v>12.74</v>
      </c>
      <c r="S1513" s="71">
        <v>12.74</v>
      </c>
      <c r="T1513" s="162">
        <f t="shared" si="177"/>
        <v>-2.4700000000000006</v>
      </c>
      <c r="U1513" s="71">
        <f t="shared" si="178"/>
        <v>4.25</v>
      </c>
      <c r="V1513" s="71">
        <f t="shared" si="179"/>
        <v>6.02</v>
      </c>
    </row>
    <row r="1514" spans="1:22" x14ac:dyDescent="0.25">
      <c r="A1514" s="60" t="s">
        <v>4473</v>
      </c>
      <c r="B1514" s="190" t="s">
        <v>2213</v>
      </c>
      <c r="C1514" s="191" t="s">
        <v>107</v>
      </c>
      <c r="D1514" s="192">
        <v>80510</v>
      </c>
      <c r="E1514" s="198" t="s">
        <v>627</v>
      </c>
      <c r="F1514" s="194" t="s">
        <v>102</v>
      </c>
      <c r="G1514" s="195">
        <v>1</v>
      </c>
      <c r="H1514" s="196">
        <v>1</v>
      </c>
      <c r="I1514" s="197">
        <v>12.8</v>
      </c>
      <c r="J1514" s="196">
        <v>10.32</v>
      </c>
      <c r="K1514" s="197">
        <v>5.61</v>
      </c>
      <c r="L1514" s="196">
        <v>4.5199999999999996</v>
      </c>
      <c r="M1514" s="196">
        <f t="shared" si="182"/>
        <v>14.84</v>
      </c>
      <c r="N1514" s="196">
        <f t="shared" si="183"/>
        <v>14.84</v>
      </c>
      <c r="O1514" s="37"/>
      <c r="P1514" s="71">
        <v>12.8</v>
      </c>
      <c r="Q1514" s="71">
        <v>5.61</v>
      </c>
      <c r="R1514" s="71">
        <v>18.41</v>
      </c>
      <c r="S1514" s="71">
        <v>18.41</v>
      </c>
      <c r="T1514" s="162">
        <f t="shared" si="177"/>
        <v>-3.5700000000000003</v>
      </c>
      <c r="U1514" s="71">
        <f t="shared" si="178"/>
        <v>10.32</v>
      </c>
      <c r="V1514" s="71">
        <f t="shared" si="179"/>
        <v>4.5199999999999996</v>
      </c>
    </row>
    <row r="1515" spans="1:22" x14ac:dyDescent="0.25">
      <c r="A1515" s="60" t="s">
        <v>4474</v>
      </c>
      <c r="B1515" s="190" t="s">
        <v>2214</v>
      </c>
      <c r="C1515" s="191" t="s">
        <v>107</v>
      </c>
      <c r="D1515" s="192">
        <v>80514</v>
      </c>
      <c r="E1515" s="198" t="s">
        <v>625</v>
      </c>
      <c r="F1515" s="194" t="s">
        <v>102</v>
      </c>
      <c r="G1515" s="195">
        <v>1</v>
      </c>
      <c r="H1515" s="196">
        <v>1</v>
      </c>
      <c r="I1515" s="197">
        <v>40.590000000000003</v>
      </c>
      <c r="J1515" s="196">
        <v>32.729999999999997</v>
      </c>
      <c r="K1515" s="197">
        <v>5.23</v>
      </c>
      <c r="L1515" s="196">
        <v>4.21</v>
      </c>
      <c r="M1515" s="196">
        <f t="shared" si="182"/>
        <v>36.94</v>
      </c>
      <c r="N1515" s="196">
        <f t="shared" si="183"/>
        <v>36.94</v>
      </c>
      <c r="O1515" s="37"/>
      <c r="P1515" s="71">
        <v>40.590000000000003</v>
      </c>
      <c r="Q1515" s="71">
        <v>5.23</v>
      </c>
      <c r="R1515" s="71">
        <v>45.82</v>
      </c>
      <c r="S1515" s="71">
        <v>45.82</v>
      </c>
      <c r="T1515" s="162">
        <f t="shared" si="177"/>
        <v>-8.8800000000000026</v>
      </c>
      <c r="U1515" s="71">
        <f t="shared" si="178"/>
        <v>32.729999999999997</v>
      </c>
      <c r="V1515" s="71">
        <f t="shared" si="179"/>
        <v>4.21</v>
      </c>
    </row>
    <row r="1516" spans="1:22" x14ac:dyDescent="0.3">
      <c r="A1516" s="60" t="s">
        <v>4475</v>
      </c>
      <c r="B1516" s="190" t="s">
        <v>2215</v>
      </c>
      <c r="C1516" s="191" t="s">
        <v>107</v>
      </c>
      <c r="D1516" s="192">
        <v>80526</v>
      </c>
      <c r="E1516" s="198" t="s">
        <v>629</v>
      </c>
      <c r="F1516" s="194" t="s">
        <v>102</v>
      </c>
      <c r="G1516" s="195">
        <v>1</v>
      </c>
      <c r="H1516" s="196">
        <v>1</v>
      </c>
      <c r="I1516" s="197">
        <v>157.30000000000001</v>
      </c>
      <c r="J1516" s="196">
        <v>126.86</v>
      </c>
      <c r="K1516" s="197">
        <v>5.61</v>
      </c>
      <c r="L1516" s="196">
        <v>4.5199999999999996</v>
      </c>
      <c r="M1516" s="196">
        <f t="shared" si="182"/>
        <v>131.38</v>
      </c>
      <c r="N1516" s="196">
        <f t="shared" si="183"/>
        <v>131.38</v>
      </c>
      <c r="O1516" s="45"/>
      <c r="P1516" s="71">
        <v>157.30000000000001</v>
      </c>
      <c r="Q1516" s="71">
        <v>5.61</v>
      </c>
      <c r="R1516" s="71">
        <v>162.91</v>
      </c>
      <c r="S1516" s="71">
        <v>162.91</v>
      </c>
      <c r="T1516" s="162">
        <f t="shared" si="177"/>
        <v>-31.53</v>
      </c>
      <c r="U1516" s="71">
        <f t="shared" si="178"/>
        <v>126.86</v>
      </c>
      <c r="V1516" s="71">
        <f t="shared" si="179"/>
        <v>4.5199999999999996</v>
      </c>
    </row>
    <row r="1517" spans="1:22" x14ac:dyDescent="0.3">
      <c r="A1517" s="60" t="s">
        <v>4476</v>
      </c>
      <c r="B1517" s="190" t="s">
        <v>2216</v>
      </c>
      <c r="C1517" s="191" t="s">
        <v>131</v>
      </c>
      <c r="D1517" s="192">
        <v>95544</v>
      </c>
      <c r="E1517" s="198" t="s">
        <v>631</v>
      </c>
      <c r="F1517" s="194" t="s">
        <v>102</v>
      </c>
      <c r="G1517" s="195">
        <v>1</v>
      </c>
      <c r="H1517" s="196">
        <v>1</v>
      </c>
      <c r="I1517" s="197">
        <v>23.82</v>
      </c>
      <c r="J1517" s="196">
        <v>19.21</v>
      </c>
      <c r="K1517" s="197">
        <v>8.48</v>
      </c>
      <c r="L1517" s="196">
        <v>6.83</v>
      </c>
      <c r="M1517" s="196">
        <f t="shared" si="182"/>
        <v>26.04</v>
      </c>
      <c r="N1517" s="196">
        <f t="shared" si="183"/>
        <v>26.04</v>
      </c>
      <c r="O1517" s="45"/>
      <c r="P1517" s="71">
        <v>23.82</v>
      </c>
      <c r="Q1517" s="71">
        <v>8.48</v>
      </c>
      <c r="R1517" s="71">
        <v>32.299999999999997</v>
      </c>
      <c r="S1517" s="71">
        <v>32.299999999999997</v>
      </c>
      <c r="T1517" s="162">
        <f t="shared" si="177"/>
        <v>-6.259999999999998</v>
      </c>
      <c r="U1517" s="71">
        <f t="shared" si="178"/>
        <v>19.21</v>
      </c>
      <c r="V1517" s="71">
        <f t="shared" si="179"/>
        <v>6.83</v>
      </c>
    </row>
    <row r="1518" spans="1:22" x14ac:dyDescent="0.25">
      <c r="A1518" s="60" t="s">
        <v>4477</v>
      </c>
      <c r="B1518" s="200" t="s">
        <v>2217</v>
      </c>
      <c r="C1518" s="201"/>
      <c r="D1518" s="201"/>
      <c r="E1518" s="202" t="s">
        <v>2218</v>
      </c>
      <c r="F1518" s="201"/>
      <c r="G1518" s="203"/>
      <c r="H1518" s="203"/>
      <c r="I1518" s="177"/>
      <c r="J1518" s="203"/>
      <c r="K1518" s="177"/>
      <c r="L1518" s="203"/>
      <c r="M1518" s="204">
        <f>SUM(M1519:M1525)</f>
        <v>806.84999999999991</v>
      </c>
      <c r="N1518" s="204">
        <f>SUM(N1519:N1525)</f>
        <v>806.84999999999991</v>
      </c>
      <c r="O1518" s="37"/>
      <c r="P1518" s="72"/>
      <c r="Q1518" s="72"/>
      <c r="R1518" s="73">
        <v>1000.61</v>
      </c>
      <c r="S1518" s="73">
        <v>1000.61</v>
      </c>
      <c r="T1518" s="162">
        <f t="shared" si="177"/>
        <v>-193.7600000000001</v>
      </c>
      <c r="U1518" s="71">
        <f t="shared" si="178"/>
        <v>0</v>
      </c>
      <c r="V1518" s="71">
        <f t="shared" si="179"/>
        <v>0</v>
      </c>
    </row>
    <row r="1519" spans="1:22" x14ac:dyDescent="0.25">
      <c r="A1519" s="60" t="s">
        <v>4478</v>
      </c>
      <c r="B1519" s="190" t="s">
        <v>2219</v>
      </c>
      <c r="C1519" s="191" t="s">
        <v>107</v>
      </c>
      <c r="D1519" s="192">
        <v>80541</v>
      </c>
      <c r="E1519" s="198" t="s">
        <v>2220</v>
      </c>
      <c r="F1519" s="194" t="s">
        <v>102</v>
      </c>
      <c r="G1519" s="195">
        <v>1</v>
      </c>
      <c r="H1519" s="196">
        <v>1</v>
      </c>
      <c r="I1519" s="197">
        <v>193.86</v>
      </c>
      <c r="J1519" s="196">
        <v>156.34</v>
      </c>
      <c r="K1519" s="197">
        <v>65</v>
      </c>
      <c r="L1519" s="196">
        <v>52.42</v>
      </c>
      <c r="M1519" s="196">
        <f t="shared" ref="M1519:M1525" si="184">TRUNC(((J1519*G1519)+(L1519*G1519)),2)</f>
        <v>208.76</v>
      </c>
      <c r="N1519" s="196">
        <f t="shared" ref="N1519:N1525" si="185">TRUNC(((J1519*H1519)+(L1519*H1519)),2)</f>
        <v>208.76</v>
      </c>
      <c r="O1519" s="37"/>
      <c r="P1519" s="71">
        <v>193.86</v>
      </c>
      <c r="Q1519" s="71">
        <v>65</v>
      </c>
      <c r="R1519" s="71">
        <v>258.86</v>
      </c>
      <c r="S1519" s="71">
        <v>258.86</v>
      </c>
      <c r="T1519" s="162">
        <f t="shared" si="177"/>
        <v>-50.100000000000023</v>
      </c>
      <c r="U1519" s="71">
        <f t="shared" si="178"/>
        <v>156.34</v>
      </c>
      <c r="V1519" s="71">
        <f t="shared" si="179"/>
        <v>52.42</v>
      </c>
    </row>
    <row r="1520" spans="1:22" x14ac:dyDescent="0.25">
      <c r="A1520" s="60" t="s">
        <v>4479</v>
      </c>
      <c r="B1520" s="190" t="s">
        <v>2221</v>
      </c>
      <c r="C1520" s="191" t="s">
        <v>107</v>
      </c>
      <c r="D1520" s="192">
        <v>80550</v>
      </c>
      <c r="E1520" s="198" t="s">
        <v>640</v>
      </c>
      <c r="F1520" s="194" t="s">
        <v>641</v>
      </c>
      <c r="G1520" s="195">
        <v>1</v>
      </c>
      <c r="H1520" s="196">
        <v>1</v>
      </c>
      <c r="I1520" s="197">
        <v>4.2699999999999996</v>
      </c>
      <c r="J1520" s="196">
        <v>3.44</v>
      </c>
      <c r="K1520" s="197">
        <v>5.61</v>
      </c>
      <c r="L1520" s="196">
        <v>4.5199999999999996</v>
      </c>
      <c r="M1520" s="196">
        <f t="shared" si="184"/>
        <v>7.96</v>
      </c>
      <c r="N1520" s="196">
        <f t="shared" si="185"/>
        <v>7.96</v>
      </c>
      <c r="O1520" s="37"/>
      <c r="P1520" s="71">
        <v>4.2699999999999996</v>
      </c>
      <c r="Q1520" s="71">
        <v>5.61</v>
      </c>
      <c r="R1520" s="71">
        <v>9.8800000000000008</v>
      </c>
      <c r="S1520" s="71">
        <v>9.8800000000000008</v>
      </c>
      <c r="T1520" s="162">
        <f t="shared" si="177"/>
        <v>-1.9200000000000008</v>
      </c>
      <c r="U1520" s="71">
        <f t="shared" si="178"/>
        <v>3.44</v>
      </c>
      <c r="V1520" s="71">
        <f t="shared" si="179"/>
        <v>4.5199999999999996</v>
      </c>
    </row>
    <row r="1521" spans="1:22" x14ac:dyDescent="0.25">
      <c r="A1521" s="60" t="s">
        <v>4480</v>
      </c>
      <c r="B1521" s="190" t="s">
        <v>2222</v>
      </c>
      <c r="C1521" s="191" t="s">
        <v>107</v>
      </c>
      <c r="D1521" s="192">
        <v>80556</v>
      </c>
      <c r="E1521" s="198" t="s">
        <v>1171</v>
      </c>
      <c r="F1521" s="194" t="s">
        <v>102</v>
      </c>
      <c r="G1521" s="195">
        <v>3</v>
      </c>
      <c r="H1521" s="196">
        <v>3</v>
      </c>
      <c r="I1521" s="197">
        <v>3.39</v>
      </c>
      <c r="J1521" s="196">
        <v>2.73</v>
      </c>
      <c r="K1521" s="197">
        <v>9.35</v>
      </c>
      <c r="L1521" s="196">
        <v>7.54</v>
      </c>
      <c r="M1521" s="196">
        <f t="shared" si="184"/>
        <v>30.81</v>
      </c>
      <c r="N1521" s="196">
        <f t="shared" si="185"/>
        <v>30.81</v>
      </c>
      <c r="O1521" s="37"/>
      <c r="P1521" s="71">
        <v>3.39</v>
      </c>
      <c r="Q1521" s="71">
        <v>9.35</v>
      </c>
      <c r="R1521" s="71">
        <v>38.22</v>
      </c>
      <c r="S1521" s="71">
        <v>38.22</v>
      </c>
      <c r="T1521" s="162">
        <f t="shared" si="177"/>
        <v>-7.41</v>
      </c>
      <c r="U1521" s="71">
        <f t="shared" si="178"/>
        <v>8.19</v>
      </c>
      <c r="V1521" s="71">
        <f t="shared" si="179"/>
        <v>22.62</v>
      </c>
    </row>
    <row r="1522" spans="1:22" x14ac:dyDescent="0.3">
      <c r="A1522" s="60" t="s">
        <v>4481</v>
      </c>
      <c r="B1522" s="190" t="s">
        <v>2223</v>
      </c>
      <c r="C1522" s="191" t="s">
        <v>131</v>
      </c>
      <c r="D1522" s="192">
        <v>86883</v>
      </c>
      <c r="E1522" s="198" t="s">
        <v>645</v>
      </c>
      <c r="F1522" s="194" t="s">
        <v>102</v>
      </c>
      <c r="G1522" s="195">
        <v>3</v>
      </c>
      <c r="H1522" s="196">
        <v>3</v>
      </c>
      <c r="I1522" s="197">
        <v>9.68</v>
      </c>
      <c r="J1522" s="196">
        <v>7.8</v>
      </c>
      <c r="K1522" s="197">
        <v>2.2599999999999998</v>
      </c>
      <c r="L1522" s="196">
        <v>1.82</v>
      </c>
      <c r="M1522" s="196">
        <f t="shared" si="184"/>
        <v>28.86</v>
      </c>
      <c r="N1522" s="196">
        <f t="shared" si="185"/>
        <v>28.86</v>
      </c>
      <c r="O1522" s="45"/>
      <c r="P1522" s="71">
        <v>9.68</v>
      </c>
      <c r="Q1522" s="71">
        <v>2.2599999999999998</v>
      </c>
      <c r="R1522" s="71">
        <v>35.82</v>
      </c>
      <c r="S1522" s="71">
        <v>35.82</v>
      </c>
      <c r="T1522" s="162">
        <f t="shared" si="177"/>
        <v>-6.9600000000000009</v>
      </c>
      <c r="U1522" s="71">
        <f t="shared" si="178"/>
        <v>23.4</v>
      </c>
      <c r="V1522" s="71">
        <f t="shared" si="179"/>
        <v>5.46</v>
      </c>
    </row>
    <row r="1523" spans="1:22" x14ac:dyDescent="0.25">
      <c r="A1523" s="60" t="s">
        <v>4482</v>
      </c>
      <c r="B1523" s="190" t="s">
        <v>2224</v>
      </c>
      <c r="C1523" s="191" t="s">
        <v>107</v>
      </c>
      <c r="D1523" s="192">
        <v>80570</v>
      </c>
      <c r="E1523" s="198" t="s">
        <v>1175</v>
      </c>
      <c r="F1523" s="194" t="s">
        <v>102</v>
      </c>
      <c r="G1523" s="195">
        <v>3</v>
      </c>
      <c r="H1523" s="196">
        <v>3</v>
      </c>
      <c r="I1523" s="197">
        <v>65.17</v>
      </c>
      <c r="J1523" s="196">
        <v>52.55</v>
      </c>
      <c r="K1523" s="197">
        <v>7.47</v>
      </c>
      <c r="L1523" s="196">
        <v>6.02</v>
      </c>
      <c r="M1523" s="196">
        <f t="shared" si="184"/>
        <v>175.71</v>
      </c>
      <c r="N1523" s="196">
        <f t="shared" si="185"/>
        <v>175.71</v>
      </c>
      <c r="O1523" s="37"/>
      <c r="P1523" s="71">
        <v>65.17</v>
      </c>
      <c r="Q1523" s="71">
        <v>7.47</v>
      </c>
      <c r="R1523" s="71">
        <v>217.92</v>
      </c>
      <c r="S1523" s="71">
        <v>217.92</v>
      </c>
      <c r="T1523" s="162">
        <f t="shared" si="177"/>
        <v>-42.20999999999998</v>
      </c>
      <c r="U1523" s="71">
        <f t="shared" si="178"/>
        <v>157.65</v>
      </c>
      <c r="V1523" s="71">
        <f t="shared" si="179"/>
        <v>18.059999999999999</v>
      </c>
    </row>
    <row r="1524" spans="1:22" x14ac:dyDescent="0.25">
      <c r="A1524" s="60" t="s">
        <v>4483</v>
      </c>
      <c r="B1524" s="190" t="s">
        <v>2225</v>
      </c>
      <c r="C1524" s="191" t="s">
        <v>107</v>
      </c>
      <c r="D1524" s="192">
        <v>80580</v>
      </c>
      <c r="E1524" s="198" t="s">
        <v>650</v>
      </c>
      <c r="F1524" s="194" t="s">
        <v>102</v>
      </c>
      <c r="G1524" s="195">
        <v>3</v>
      </c>
      <c r="H1524" s="196">
        <v>3</v>
      </c>
      <c r="I1524" s="197">
        <v>74.66</v>
      </c>
      <c r="J1524" s="196">
        <v>60.21</v>
      </c>
      <c r="K1524" s="197">
        <v>5.61</v>
      </c>
      <c r="L1524" s="196">
        <v>4.5199999999999996</v>
      </c>
      <c r="M1524" s="196">
        <f t="shared" si="184"/>
        <v>194.19</v>
      </c>
      <c r="N1524" s="196">
        <f t="shared" si="185"/>
        <v>194.19</v>
      </c>
      <c r="O1524" s="37"/>
      <c r="P1524" s="71">
        <v>74.66</v>
      </c>
      <c r="Q1524" s="71">
        <v>5.61</v>
      </c>
      <c r="R1524" s="71">
        <v>240.81</v>
      </c>
      <c r="S1524" s="71">
        <v>240.81</v>
      </c>
      <c r="T1524" s="162">
        <f t="shared" si="177"/>
        <v>-46.620000000000005</v>
      </c>
      <c r="U1524" s="71">
        <f t="shared" si="178"/>
        <v>180.63</v>
      </c>
      <c r="V1524" s="71">
        <f t="shared" si="179"/>
        <v>13.56</v>
      </c>
    </row>
    <row r="1525" spans="1:22" x14ac:dyDescent="0.25">
      <c r="A1525" s="60" t="s">
        <v>4484</v>
      </c>
      <c r="B1525" s="190" t="s">
        <v>2226</v>
      </c>
      <c r="C1525" s="191" t="s">
        <v>107</v>
      </c>
      <c r="D1525" s="192">
        <v>80587</v>
      </c>
      <c r="E1525" s="198" t="s">
        <v>652</v>
      </c>
      <c r="F1525" s="194" t="s">
        <v>102</v>
      </c>
      <c r="G1525" s="195">
        <v>2</v>
      </c>
      <c r="H1525" s="196">
        <v>2</v>
      </c>
      <c r="I1525" s="197">
        <v>84.98</v>
      </c>
      <c r="J1525" s="196">
        <v>68.53</v>
      </c>
      <c r="K1525" s="197">
        <v>14.57</v>
      </c>
      <c r="L1525" s="196">
        <v>11.75</v>
      </c>
      <c r="M1525" s="196">
        <f t="shared" si="184"/>
        <v>160.56</v>
      </c>
      <c r="N1525" s="196">
        <f t="shared" si="185"/>
        <v>160.56</v>
      </c>
      <c r="O1525" s="37"/>
      <c r="P1525" s="71">
        <v>84.98</v>
      </c>
      <c r="Q1525" s="71">
        <v>14.57</v>
      </c>
      <c r="R1525" s="71">
        <v>199.1</v>
      </c>
      <c r="S1525" s="71">
        <v>199.1</v>
      </c>
      <c r="T1525" s="162">
        <f t="shared" si="177"/>
        <v>-38.539999999999992</v>
      </c>
      <c r="U1525" s="71">
        <f t="shared" si="178"/>
        <v>137.06</v>
      </c>
      <c r="V1525" s="71">
        <f t="shared" si="179"/>
        <v>23.5</v>
      </c>
    </row>
    <row r="1526" spans="1:22" x14ac:dyDescent="0.25">
      <c r="A1526" s="60" t="s">
        <v>4485</v>
      </c>
      <c r="B1526" s="200" t="s">
        <v>2227</v>
      </c>
      <c r="C1526" s="201"/>
      <c r="D1526" s="201"/>
      <c r="E1526" s="202" t="s">
        <v>2228</v>
      </c>
      <c r="F1526" s="201"/>
      <c r="G1526" s="203"/>
      <c r="H1526" s="203"/>
      <c r="I1526" s="177"/>
      <c r="J1526" s="203"/>
      <c r="K1526" s="177"/>
      <c r="L1526" s="203"/>
      <c r="M1526" s="204">
        <f>SUM(M1527:M1531)</f>
        <v>1912.1000000000001</v>
      </c>
      <c r="N1526" s="204">
        <f>SUM(N1527:N1531)</f>
        <v>1912.1000000000001</v>
      </c>
      <c r="O1526" s="37"/>
      <c r="P1526" s="72"/>
      <c r="Q1526" s="72"/>
      <c r="R1526" s="73">
        <v>2371.1999999999998</v>
      </c>
      <c r="S1526" s="73">
        <v>2371.1999999999998</v>
      </c>
      <c r="T1526" s="162">
        <f t="shared" si="177"/>
        <v>-459.09999999999968</v>
      </c>
      <c r="U1526" s="71">
        <f t="shared" si="178"/>
        <v>0</v>
      </c>
      <c r="V1526" s="71">
        <f t="shared" si="179"/>
        <v>0</v>
      </c>
    </row>
    <row r="1527" spans="1:22" x14ac:dyDescent="0.25">
      <c r="A1527" s="60" t="s">
        <v>4486</v>
      </c>
      <c r="B1527" s="190" t="s">
        <v>2229</v>
      </c>
      <c r="C1527" s="191" t="s">
        <v>107</v>
      </c>
      <c r="D1527" s="192">
        <v>80656</v>
      </c>
      <c r="E1527" s="198" t="s">
        <v>2230</v>
      </c>
      <c r="F1527" s="194" t="s">
        <v>102</v>
      </c>
      <c r="G1527" s="195">
        <v>5</v>
      </c>
      <c r="H1527" s="196">
        <v>5</v>
      </c>
      <c r="I1527" s="197">
        <v>143.08000000000001</v>
      </c>
      <c r="J1527" s="196">
        <v>115.39</v>
      </c>
      <c r="K1527" s="197">
        <v>7.47</v>
      </c>
      <c r="L1527" s="196">
        <v>6.02</v>
      </c>
      <c r="M1527" s="196">
        <f>TRUNC(((J1527*G1527)+(L1527*G1527)),2)</f>
        <v>607.04999999999995</v>
      </c>
      <c r="N1527" s="196">
        <f>TRUNC(((J1527*H1527)+(L1527*H1527)),2)</f>
        <v>607.04999999999995</v>
      </c>
      <c r="O1527" s="37"/>
      <c r="P1527" s="71">
        <v>143.08000000000001</v>
      </c>
      <c r="Q1527" s="71">
        <v>7.47</v>
      </c>
      <c r="R1527" s="71">
        <v>752.75</v>
      </c>
      <c r="S1527" s="71">
        <v>752.75</v>
      </c>
      <c r="T1527" s="162">
        <f t="shared" si="177"/>
        <v>-145.70000000000005</v>
      </c>
      <c r="U1527" s="71">
        <f t="shared" si="178"/>
        <v>576.95000000000005</v>
      </c>
      <c r="V1527" s="71">
        <f t="shared" si="179"/>
        <v>30.1</v>
      </c>
    </row>
    <row r="1528" spans="1:22" x14ac:dyDescent="0.25">
      <c r="A1528" s="60" t="s">
        <v>4487</v>
      </c>
      <c r="B1528" s="190" t="s">
        <v>2231</v>
      </c>
      <c r="C1528" s="191" t="s">
        <v>107</v>
      </c>
      <c r="D1528" s="192">
        <v>80556</v>
      </c>
      <c r="E1528" s="198" t="s">
        <v>1171</v>
      </c>
      <c r="F1528" s="194" t="s">
        <v>102</v>
      </c>
      <c r="G1528" s="195">
        <v>5</v>
      </c>
      <c r="H1528" s="196">
        <v>5</v>
      </c>
      <c r="I1528" s="197">
        <v>3.39</v>
      </c>
      <c r="J1528" s="196">
        <v>2.73</v>
      </c>
      <c r="K1528" s="197">
        <v>9.35</v>
      </c>
      <c r="L1528" s="196">
        <v>7.54</v>
      </c>
      <c r="M1528" s="196">
        <f>TRUNC(((J1528*G1528)+(L1528*G1528)),2)</f>
        <v>51.35</v>
      </c>
      <c r="N1528" s="196">
        <f>TRUNC(((J1528*H1528)+(L1528*H1528)),2)</f>
        <v>51.35</v>
      </c>
      <c r="O1528" s="37"/>
      <c r="P1528" s="71">
        <v>3.39</v>
      </c>
      <c r="Q1528" s="71">
        <v>9.35</v>
      </c>
      <c r="R1528" s="71">
        <v>63.7</v>
      </c>
      <c r="S1528" s="71">
        <v>63.7</v>
      </c>
      <c r="T1528" s="162">
        <f t="shared" si="177"/>
        <v>-12.350000000000001</v>
      </c>
      <c r="U1528" s="71">
        <f t="shared" si="178"/>
        <v>13.65</v>
      </c>
      <c r="V1528" s="71">
        <f t="shared" si="179"/>
        <v>37.700000000000003</v>
      </c>
    </row>
    <row r="1529" spans="1:22" x14ac:dyDescent="0.25">
      <c r="A1529" s="60" t="s">
        <v>4488</v>
      </c>
      <c r="B1529" s="190" t="s">
        <v>2232</v>
      </c>
      <c r="C1529" s="191" t="s">
        <v>107</v>
      </c>
      <c r="D1529" s="192">
        <v>80680</v>
      </c>
      <c r="E1529" s="198" t="s">
        <v>1438</v>
      </c>
      <c r="F1529" s="194" t="s">
        <v>102</v>
      </c>
      <c r="G1529" s="195">
        <v>5</v>
      </c>
      <c r="H1529" s="196">
        <v>5</v>
      </c>
      <c r="I1529" s="197">
        <v>63.65</v>
      </c>
      <c r="J1529" s="196">
        <v>51.33</v>
      </c>
      <c r="K1529" s="197">
        <v>8.2200000000000006</v>
      </c>
      <c r="L1529" s="196">
        <v>6.62</v>
      </c>
      <c r="M1529" s="196">
        <f>TRUNC(((J1529*G1529)+(L1529*G1529)),2)</f>
        <v>289.75</v>
      </c>
      <c r="N1529" s="196">
        <f>TRUNC(((J1529*H1529)+(L1529*H1529)),2)</f>
        <v>289.75</v>
      </c>
      <c r="O1529" s="37"/>
      <c r="P1529" s="71">
        <v>63.65</v>
      </c>
      <c r="Q1529" s="71">
        <v>8.2200000000000006</v>
      </c>
      <c r="R1529" s="71">
        <v>359.35</v>
      </c>
      <c r="S1529" s="71">
        <v>359.35</v>
      </c>
      <c r="T1529" s="162">
        <f t="shared" si="177"/>
        <v>-69.600000000000023</v>
      </c>
      <c r="U1529" s="71">
        <f t="shared" si="178"/>
        <v>256.64999999999998</v>
      </c>
      <c r="V1529" s="71">
        <f t="shared" si="179"/>
        <v>33.1</v>
      </c>
    </row>
    <row r="1530" spans="1:22" x14ac:dyDescent="0.25">
      <c r="A1530" s="60" t="s">
        <v>4489</v>
      </c>
      <c r="B1530" s="190" t="s">
        <v>2233</v>
      </c>
      <c r="C1530" s="191" t="s">
        <v>107</v>
      </c>
      <c r="D1530" s="192">
        <v>80671</v>
      </c>
      <c r="E1530" s="198" t="s">
        <v>1436</v>
      </c>
      <c r="F1530" s="194" t="s">
        <v>102</v>
      </c>
      <c r="G1530" s="195">
        <v>5</v>
      </c>
      <c r="H1530" s="196">
        <v>5</v>
      </c>
      <c r="I1530" s="197">
        <v>14.03</v>
      </c>
      <c r="J1530" s="196">
        <v>11.31</v>
      </c>
      <c r="K1530" s="197">
        <v>13.45</v>
      </c>
      <c r="L1530" s="196">
        <v>10.84</v>
      </c>
      <c r="M1530" s="196">
        <f>TRUNC(((J1530*G1530)+(L1530*G1530)),2)</f>
        <v>110.75</v>
      </c>
      <c r="N1530" s="196">
        <f>TRUNC(((J1530*H1530)+(L1530*H1530)),2)</f>
        <v>110.75</v>
      </c>
      <c r="O1530" s="37"/>
      <c r="P1530" s="71">
        <v>14.03</v>
      </c>
      <c r="Q1530" s="71">
        <v>13.45</v>
      </c>
      <c r="R1530" s="71">
        <v>137.4</v>
      </c>
      <c r="S1530" s="71">
        <v>137.4</v>
      </c>
      <c r="T1530" s="162">
        <f t="shared" si="177"/>
        <v>-26.650000000000006</v>
      </c>
      <c r="U1530" s="71">
        <f t="shared" si="178"/>
        <v>56.55</v>
      </c>
      <c r="V1530" s="71">
        <f t="shared" si="179"/>
        <v>54.2</v>
      </c>
    </row>
    <row r="1531" spans="1:22" ht="24" x14ac:dyDescent="0.3">
      <c r="A1531" s="60" t="s">
        <v>4490</v>
      </c>
      <c r="B1531" s="190" t="s">
        <v>2234</v>
      </c>
      <c r="C1531" s="191" t="s">
        <v>131</v>
      </c>
      <c r="D1531" s="192">
        <v>100852</v>
      </c>
      <c r="E1531" s="198" t="s">
        <v>2235</v>
      </c>
      <c r="F1531" s="194" t="s">
        <v>102</v>
      </c>
      <c r="G1531" s="195">
        <v>5</v>
      </c>
      <c r="H1531" s="196">
        <v>5</v>
      </c>
      <c r="I1531" s="197">
        <v>198.83</v>
      </c>
      <c r="J1531" s="196">
        <v>160.35</v>
      </c>
      <c r="K1531" s="197">
        <v>12.77</v>
      </c>
      <c r="L1531" s="196">
        <v>10.29</v>
      </c>
      <c r="M1531" s="196">
        <f>TRUNC(((J1531*G1531)+(L1531*G1531)),2)</f>
        <v>853.2</v>
      </c>
      <c r="N1531" s="196">
        <f>TRUNC(((J1531*H1531)+(L1531*H1531)),2)</f>
        <v>853.2</v>
      </c>
      <c r="O1531" s="45"/>
      <c r="P1531" s="71">
        <v>198.83</v>
      </c>
      <c r="Q1531" s="71">
        <v>12.77</v>
      </c>
      <c r="R1531" s="71">
        <v>1058</v>
      </c>
      <c r="S1531" s="71">
        <v>1058</v>
      </c>
      <c r="T1531" s="162">
        <f t="shared" si="177"/>
        <v>-204.79999999999995</v>
      </c>
      <c r="U1531" s="71">
        <f t="shared" si="178"/>
        <v>801.75</v>
      </c>
      <c r="V1531" s="71">
        <f t="shared" si="179"/>
        <v>51.45</v>
      </c>
    </row>
    <row r="1532" spans="1:22" x14ac:dyDescent="0.25">
      <c r="A1532" s="60" t="s">
        <v>4491</v>
      </c>
      <c r="B1532" s="200" t="s">
        <v>2236</v>
      </c>
      <c r="C1532" s="201"/>
      <c r="D1532" s="201"/>
      <c r="E1532" s="202" t="s">
        <v>654</v>
      </c>
      <c r="F1532" s="201"/>
      <c r="G1532" s="203"/>
      <c r="H1532" s="203"/>
      <c r="I1532" s="177"/>
      <c r="J1532" s="203"/>
      <c r="K1532" s="177"/>
      <c r="L1532" s="203"/>
      <c r="M1532" s="204">
        <f>SUM(M1533:M1535)</f>
        <v>161.51</v>
      </c>
      <c r="N1532" s="204">
        <f>SUM(N1533:N1535)</f>
        <v>161.51</v>
      </c>
      <c r="O1532" s="37"/>
      <c r="P1532" s="72"/>
      <c r="Q1532" s="72"/>
      <c r="R1532" s="73">
        <v>200.29</v>
      </c>
      <c r="S1532" s="73">
        <v>200.29</v>
      </c>
      <c r="T1532" s="162">
        <f t="shared" si="177"/>
        <v>-38.78</v>
      </c>
      <c r="U1532" s="71">
        <f t="shared" si="178"/>
        <v>0</v>
      </c>
      <c r="V1532" s="71">
        <f t="shared" si="179"/>
        <v>0</v>
      </c>
    </row>
    <row r="1533" spans="1:22" x14ac:dyDescent="0.25">
      <c r="A1533" s="60" t="s">
        <v>4492</v>
      </c>
      <c r="B1533" s="190" t="s">
        <v>2237</v>
      </c>
      <c r="C1533" s="191" t="s">
        <v>107</v>
      </c>
      <c r="D1533" s="192">
        <v>80721</v>
      </c>
      <c r="E1533" s="198" t="s">
        <v>656</v>
      </c>
      <c r="F1533" s="194" t="s">
        <v>102</v>
      </c>
      <c r="G1533" s="195">
        <v>1</v>
      </c>
      <c r="H1533" s="196">
        <v>1</v>
      </c>
      <c r="I1533" s="197">
        <v>94.21</v>
      </c>
      <c r="J1533" s="196">
        <v>75.98</v>
      </c>
      <c r="K1533" s="197">
        <v>18.68</v>
      </c>
      <c r="L1533" s="196">
        <v>15.06</v>
      </c>
      <c r="M1533" s="196">
        <f>TRUNC(((J1533*G1533)+(L1533*G1533)),2)</f>
        <v>91.04</v>
      </c>
      <c r="N1533" s="196">
        <f>TRUNC(((J1533*H1533)+(L1533*H1533)),2)</f>
        <v>91.04</v>
      </c>
      <c r="O1533" s="37"/>
      <c r="P1533" s="71">
        <v>94.21</v>
      </c>
      <c r="Q1533" s="71">
        <v>18.68</v>
      </c>
      <c r="R1533" s="71">
        <v>112.89</v>
      </c>
      <c r="S1533" s="71">
        <v>112.89</v>
      </c>
      <c r="T1533" s="162">
        <f t="shared" si="177"/>
        <v>-21.849999999999994</v>
      </c>
      <c r="U1533" s="71">
        <f t="shared" si="178"/>
        <v>75.98</v>
      </c>
      <c r="V1533" s="71">
        <f t="shared" si="179"/>
        <v>15.06</v>
      </c>
    </row>
    <row r="1534" spans="1:22" x14ac:dyDescent="0.25">
      <c r="A1534" s="60" t="s">
        <v>4493</v>
      </c>
      <c r="B1534" s="190" t="s">
        <v>2238</v>
      </c>
      <c r="C1534" s="191" t="s">
        <v>107</v>
      </c>
      <c r="D1534" s="192">
        <v>80732</v>
      </c>
      <c r="E1534" s="198" t="s">
        <v>658</v>
      </c>
      <c r="F1534" s="194" t="s">
        <v>102</v>
      </c>
      <c r="G1534" s="195">
        <v>1</v>
      </c>
      <c r="H1534" s="196">
        <v>1</v>
      </c>
      <c r="I1534" s="197">
        <v>38.119999999999997</v>
      </c>
      <c r="J1534" s="196">
        <v>30.74</v>
      </c>
      <c r="K1534" s="197">
        <v>13.08</v>
      </c>
      <c r="L1534" s="196">
        <v>10.54</v>
      </c>
      <c r="M1534" s="196">
        <f>TRUNC(((J1534*G1534)+(L1534*G1534)),2)</f>
        <v>41.28</v>
      </c>
      <c r="N1534" s="196">
        <f>TRUNC(((J1534*H1534)+(L1534*H1534)),2)</f>
        <v>41.28</v>
      </c>
      <c r="O1534" s="37"/>
      <c r="P1534" s="71">
        <v>38.119999999999997</v>
      </c>
      <c r="Q1534" s="71">
        <v>13.08</v>
      </c>
      <c r="R1534" s="71">
        <v>51.2</v>
      </c>
      <c r="S1534" s="71">
        <v>51.2</v>
      </c>
      <c r="T1534" s="162">
        <f t="shared" si="177"/>
        <v>-9.9200000000000017</v>
      </c>
      <c r="U1534" s="71">
        <f t="shared" si="178"/>
        <v>30.74</v>
      </c>
      <c r="V1534" s="71">
        <f t="shared" si="179"/>
        <v>10.54</v>
      </c>
    </row>
    <row r="1535" spans="1:22" x14ac:dyDescent="0.25">
      <c r="A1535" s="60" t="s">
        <v>4494</v>
      </c>
      <c r="B1535" s="190" t="s">
        <v>2239</v>
      </c>
      <c r="C1535" s="191" t="s">
        <v>107</v>
      </c>
      <c r="D1535" s="192">
        <v>80741</v>
      </c>
      <c r="E1535" s="198" t="s">
        <v>660</v>
      </c>
      <c r="F1535" s="194" t="s">
        <v>102</v>
      </c>
      <c r="G1535" s="195">
        <v>1</v>
      </c>
      <c r="H1535" s="196">
        <v>1</v>
      </c>
      <c r="I1535" s="197">
        <v>26.85</v>
      </c>
      <c r="J1535" s="196">
        <v>21.65</v>
      </c>
      <c r="K1535" s="197">
        <v>9.35</v>
      </c>
      <c r="L1535" s="196">
        <v>7.54</v>
      </c>
      <c r="M1535" s="196">
        <f>TRUNC(((J1535*G1535)+(L1535*G1535)),2)</f>
        <v>29.19</v>
      </c>
      <c r="N1535" s="196">
        <f>TRUNC(((J1535*H1535)+(L1535*H1535)),2)</f>
        <v>29.19</v>
      </c>
      <c r="O1535" s="37"/>
      <c r="P1535" s="71">
        <v>26.85</v>
      </c>
      <c r="Q1535" s="71">
        <v>9.35</v>
      </c>
      <c r="R1535" s="71">
        <v>36.200000000000003</v>
      </c>
      <c r="S1535" s="71">
        <v>36.200000000000003</v>
      </c>
      <c r="T1535" s="162">
        <f t="shared" si="177"/>
        <v>-7.0100000000000016</v>
      </c>
      <c r="U1535" s="71">
        <f t="shared" si="178"/>
        <v>21.65</v>
      </c>
      <c r="V1535" s="71">
        <f t="shared" si="179"/>
        <v>7.54</v>
      </c>
    </row>
    <row r="1536" spans="1:22" x14ac:dyDescent="0.25">
      <c r="A1536" s="60" t="s">
        <v>4495</v>
      </c>
      <c r="B1536" s="200" t="s">
        <v>2240</v>
      </c>
      <c r="C1536" s="201"/>
      <c r="D1536" s="201"/>
      <c r="E1536" s="202" t="s">
        <v>2241</v>
      </c>
      <c r="F1536" s="201"/>
      <c r="G1536" s="203"/>
      <c r="H1536" s="203"/>
      <c r="I1536" s="177"/>
      <c r="J1536" s="203"/>
      <c r="K1536" s="177"/>
      <c r="L1536" s="203"/>
      <c r="M1536" s="204">
        <f>SUM(M1537:M1541)</f>
        <v>2206.4400000000005</v>
      </c>
      <c r="N1536" s="204">
        <f>SUM(N1537:N1541)</f>
        <v>2206.4400000000005</v>
      </c>
      <c r="O1536" s="37"/>
      <c r="P1536" s="72"/>
      <c r="Q1536" s="72"/>
      <c r="R1536" s="73">
        <v>2735.91</v>
      </c>
      <c r="S1536" s="73">
        <v>2735.91</v>
      </c>
      <c r="T1536" s="162">
        <f t="shared" si="177"/>
        <v>-529.46999999999935</v>
      </c>
      <c r="U1536" s="71">
        <f t="shared" si="178"/>
        <v>0</v>
      </c>
      <c r="V1536" s="71">
        <f t="shared" si="179"/>
        <v>0</v>
      </c>
    </row>
    <row r="1537" spans="1:22" x14ac:dyDescent="0.25">
      <c r="A1537" s="60" t="s">
        <v>4496</v>
      </c>
      <c r="B1537" s="190" t="s">
        <v>2242</v>
      </c>
      <c r="C1537" s="191" t="s">
        <v>107</v>
      </c>
      <c r="D1537" s="192">
        <v>80802</v>
      </c>
      <c r="E1537" s="198" t="s">
        <v>2243</v>
      </c>
      <c r="F1537" s="194" t="s">
        <v>102</v>
      </c>
      <c r="G1537" s="195">
        <v>1</v>
      </c>
      <c r="H1537" s="196">
        <v>1</v>
      </c>
      <c r="I1537" s="197">
        <v>408.78</v>
      </c>
      <c r="J1537" s="196">
        <v>329.68</v>
      </c>
      <c r="K1537" s="197">
        <v>56.04</v>
      </c>
      <c r="L1537" s="196">
        <v>45.19</v>
      </c>
      <c r="M1537" s="196">
        <f>TRUNC(((J1537*G1537)+(L1537*G1537)),2)</f>
        <v>374.87</v>
      </c>
      <c r="N1537" s="196">
        <f>TRUNC(((J1537*H1537)+(L1537*H1537)),2)</f>
        <v>374.87</v>
      </c>
      <c r="O1537" s="37"/>
      <c r="P1537" s="71">
        <v>408.78</v>
      </c>
      <c r="Q1537" s="71">
        <v>56.04</v>
      </c>
      <c r="R1537" s="71">
        <v>464.82</v>
      </c>
      <c r="S1537" s="71">
        <v>464.82</v>
      </c>
      <c r="T1537" s="162">
        <f t="shared" si="177"/>
        <v>-89.949999999999989</v>
      </c>
      <c r="U1537" s="71">
        <f t="shared" si="178"/>
        <v>329.68</v>
      </c>
      <c r="V1537" s="71">
        <f t="shared" si="179"/>
        <v>45.19</v>
      </c>
    </row>
    <row r="1538" spans="1:22" x14ac:dyDescent="0.25">
      <c r="A1538" s="60" t="s">
        <v>4497</v>
      </c>
      <c r="B1538" s="190" t="s">
        <v>2244</v>
      </c>
      <c r="C1538" s="191" t="s">
        <v>107</v>
      </c>
      <c r="D1538" s="192">
        <v>80580</v>
      </c>
      <c r="E1538" s="198" t="s">
        <v>650</v>
      </c>
      <c r="F1538" s="194" t="s">
        <v>102</v>
      </c>
      <c r="G1538" s="195">
        <v>2</v>
      </c>
      <c r="H1538" s="196">
        <v>2</v>
      </c>
      <c r="I1538" s="197">
        <v>74.66</v>
      </c>
      <c r="J1538" s="196">
        <v>60.21</v>
      </c>
      <c r="K1538" s="197">
        <v>5.61</v>
      </c>
      <c r="L1538" s="196">
        <v>4.5199999999999996</v>
      </c>
      <c r="M1538" s="196">
        <f>TRUNC(((J1538*G1538)+(L1538*G1538)),2)</f>
        <v>129.46</v>
      </c>
      <c r="N1538" s="196">
        <f>TRUNC(((J1538*H1538)+(L1538*H1538)),2)</f>
        <v>129.46</v>
      </c>
      <c r="O1538" s="37"/>
      <c r="P1538" s="71">
        <v>74.66</v>
      </c>
      <c r="Q1538" s="71">
        <v>5.61</v>
      </c>
      <c r="R1538" s="71">
        <v>160.54</v>
      </c>
      <c r="S1538" s="71">
        <v>160.54</v>
      </c>
      <c r="T1538" s="162">
        <f t="shared" si="177"/>
        <v>-31.079999999999984</v>
      </c>
      <c r="U1538" s="71">
        <f t="shared" si="178"/>
        <v>120.42</v>
      </c>
      <c r="V1538" s="71">
        <f t="shared" si="179"/>
        <v>9.0399999999999991</v>
      </c>
    </row>
    <row r="1539" spans="1:22" x14ac:dyDescent="0.25">
      <c r="A1539" s="60" t="s">
        <v>4498</v>
      </c>
      <c r="B1539" s="190" t="s">
        <v>2245</v>
      </c>
      <c r="C1539" s="191" t="s">
        <v>107</v>
      </c>
      <c r="D1539" s="192">
        <v>80660</v>
      </c>
      <c r="E1539" s="198" t="s">
        <v>1434</v>
      </c>
      <c r="F1539" s="194" t="s">
        <v>102</v>
      </c>
      <c r="G1539" s="195">
        <v>2</v>
      </c>
      <c r="H1539" s="196">
        <v>2</v>
      </c>
      <c r="I1539" s="197">
        <v>128.97999999999999</v>
      </c>
      <c r="J1539" s="196">
        <v>104.02</v>
      </c>
      <c r="K1539" s="197">
        <v>7.47</v>
      </c>
      <c r="L1539" s="196">
        <v>6.02</v>
      </c>
      <c r="M1539" s="196">
        <f>TRUNC(((J1539*G1539)+(L1539*G1539)),2)</f>
        <v>220.08</v>
      </c>
      <c r="N1539" s="196">
        <f>TRUNC(((J1539*H1539)+(L1539*H1539)),2)</f>
        <v>220.08</v>
      </c>
      <c r="O1539" s="37"/>
      <c r="P1539" s="71">
        <v>128.97999999999999</v>
      </c>
      <c r="Q1539" s="71">
        <v>7.47</v>
      </c>
      <c r="R1539" s="71">
        <v>272.89999999999998</v>
      </c>
      <c r="S1539" s="71">
        <v>272.89999999999998</v>
      </c>
      <c r="T1539" s="162">
        <f t="shared" si="177"/>
        <v>-52.819999999999965</v>
      </c>
      <c r="U1539" s="71">
        <f t="shared" si="178"/>
        <v>208.04</v>
      </c>
      <c r="V1539" s="71">
        <f t="shared" si="179"/>
        <v>12.04</v>
      </c>
    </row>
    <row r="1540" spans="1:22" x14ac:dyDescent="0.25">
      <c r="A1540" s="60" t="s">
        <v>4499</v>
      </c>
      <c r="B1540" s="190" t="s">
        <v>2246</v>
      </c>
      <c r="C1540" s="191" t="s">
        <v>107</v>
      </c>
      <c r="D1540" s="192">
        <v>80693</v>
      </c>
      <c r="E1540" s="198" t="s">
        <v>2247</v>
      </c>
      <c r="F1540" s="194" t="s">
        <v>102</v>
      </c>
      <c r="G1540" s="195">
        <v>1</v>
      </c>
      <c r="H1540" s="196">
        <v>1</v>
      </c>
      <c r="I1540" s="197">
        <v>1764.01</v>
      </c>
      <c r="J1540" s="196">
        <v>1422.67</v>
      </c>
      <c r="K1540" s="197">
        <v>18.68</v>
      </c>
      <c r="L1540" s="196">
        <v>15.06</v>
      </c>
      <c r="M1540" s="196">
        <f>TRUNC(((J1540*G1540)+(L1540*G1540)),2)</f>
        <v>1437.73</v>
      </c>
      <c r="N1540" s="196">
        <f>TRUNC(((J1540*H1540)+(L1540*H1540)),2)</f>
        <v>1437.73</v>
      </c>
      <c r="O1540" s="37"/>
      <c r="P1540" s="71">
        <v>1764.01</v>
      </c>
      <c r="Q1540" s="71">
        <v>18.68</v>
      </c>
      <c r="R1540" s="71">
        <v>1782.69</v>
      </c>
      <c r="S1540" s="71">
        <v>1782.69</v>
      </c>
      <c r="T1540" s="162">
        <f t="shared" si="177"/>
        <v>-344.96000000000004</v>
      </c>
      <c r="U1540" s="71">
        <f t="shared" si="178"/>
        <v>1422.67</v>
      </c>
      <c r="V1540" s="71">
        <f t="shared" si="179"/>
        <v>15.06</v>
      </c>
    </row>
    <row r="1541" spans="1:22" x14ac:dyDescent="0.25">
      <c r="A1541" s="60" t="s">
        <v>4500</v>
      </c>
      <c r="B1541" s="190" t="s">
        <v>2248</v>
      </c>
      <c r="C1541" s="191" t="s">
        <v>107</v>
      </c>
      <c r="D1541" s="192">
        <v>80671</v>
      </c>
      <c r="E1541" s="198" t="s">
        <v>1436</v>
      </c>
      <c r="F1541" s="194" t="s">
        <v>102</v>
      </c>
      <c r="G1541" s="195">
        <v>2</v>
      </c>
      <c r="H1541" s="196">
        <v>2</v>
      </c>
      <c r="I1541" s="197">
        <v>14.03</v>
      </c>
      <c r="J1541" s="196">
        <v>11.31</v>
      </c>
      <c r="K1541" s="197">
        <v>13.45</v>
      </c>
      <c r="L1541" s="196">
        <v>10.84</v>
      </c>
      <c r="M1541" s="196">
        <f>TRUNC(((J1541*G1541)+(L1541*G1541)),2)</f>
        <v>44.3</v>
      </c>
      <c r="N1541" s="196">
        <f>TRUNC(((J1541*H1541)+(L1541*H1541)),2)</f>
        <v>44.3</v>
      </c>
      <c r="O1541" s="37"/>
      <c r="P1541" s="71">
        <v>14.03</v>
      </c>
      <c r="Q1541" s="71">
        <v>13.45</v>
      </c>
      <c r="R1541" s="71">
        <v>54.96</v>
      </c>
      <c r="S1541" s="71">
        <v>54.96</v>
      </c>
      <c r="T1541" s="162">
        <f t="shared" si="177"/>
        <v>-10.660000000000004</v>
      </c>
      <c r="U1541" s="71">
        <f t="shared" si="178"/>
        <v>22.62</v>
      </c>
      <c r="V1541" s="71">
        <f t="shared" si="179"/>
        <v>21.68</v>
      </c>
    </row>
    <row r="1542" spans="1:22" x14ac:dyDescent="0.25">
      <c r="A1542" s="60" t="s">
        <v>4501</v>
      </c>
      <c r="B1542" s="200" t="s">
        <v>2249</v>
      </c>
      <c r="C1542" s="201"/>
      <c r="D1542" s="201"/>
      <c r="E1542" s="202" t="s">
        <v>662</v>
      </c>
      <c r="F1542" s="201"/>
      <c r="G1542" s="203"/>
      <c r="H1542" s="203"/>
      <c r="I1542" s="177"/>
      <c r="J1542" s="203"/>
      <c r="K1542" s="177"/>
      <c r="L1542" s="203"/>
      <c r="M1542" s="204">
        <f>SUM(M1543:M1545)</f>
        <v>440.48</v>
      </c>
      <c r="N1542" s="204">
        <f>SUM(N1543:N1545)</f>
        <v>440.48</v>
      </c>
      <c r="O1542" s="37"/>
      <c r="P1542" s="72"/>
      <c r="Q1542" s="72"/>
      <c r="R1542" s="73">
        <v>546.20000000000005</v>
      </c>
      <c r="S1542" s="73">
        <v>546.20000000000005</v>
      </c>
      <c r="T1542" s="162">
        <f t="shared" si="177"/>
        <v>-105.72000000000003</v>
      </c>
      <c r="U1542" s="71">
        <f t="shared" si="178"/>
        <v>0</v>
      </c>
      <c r="V1542" s="71">
        <f t="shared" si="179"/>
        <v>0</v>
      </c>
    </row>
    <row r="1543" spans="1:22" x14ac:dyDescent="0.25">
      <c r="A1543" s="60" t="s">
        <v>4502</v>
      </c>
      <c r="B1543" s="190" t="s">
        <v>2250</v>
      </c>
      <c r="C1543" s="191" t="s">
        <v>107</v>
      </c>
      <c r="D1543" s="192">
        <v>80903</v>
      </c>
      <c r="E1543" s="198" t="s">
        <v>2251</v>
      </c>
      <c r="F1543" s="194" t="s">
        <v>102</v>
      </c>
      <c r="G1543" s="195">
        <v>2</v>
      </c>
      <c r="H1543" s="196">
        <v>2</v>
      </c>
      <c r="I1543" s="197">
        <v>61.86</v>
      </c>
      <c r="J1543" s="196">
        <v>49.89</v>
      </c>
      <c r="K1543" s="197">
        <v>20.170000000000002</v>
      </c>
      <c r="L1543" s="196">
        <v>16.260000000000002</v>
      </c>
      <c r="M1543" s="196">
        <f>TRUNC(((J1543*G1543)+(L1543*G1543)),2)</f>
        <v>132.30000000000001</v>
      </c>
      <c r="N1543" s="196">
        <f>TRUNC(((J1543*H1543)+(L1543*H1543)),2)</f>
        <v>132.30000000000001</v>
      </c>
      <c r="O1543" s="37"/>
      <c r="P1543" s="71">
        <v>61.86</v>
      </c>
      <c r="Q1543" s="71">
        <v>20.170000000000002</v>
      </c>
      <c r="R1543" s="71">
        <v>164.06</v>
      </c>
      <c r="S1543" s="71">
        <v>164.06</v>
      </c>
      <c r="T1543" s="162">
        <f t="shared" si="177"/>
        <v>-31.759999999999991</v>
      </c>
      <c r="U1543" s="71">
        <f t="shared" si="178"/>
        <v>99.78</v>
      </c>
      <c r="V1543" s="71">
        <f t="shared" si="179"/>
        <v>32.520000000000003</v>
      </c>
    </row>
    <row r="1544" spans="1:22" x14ac:dyDescent="0.25">
      <c r="A1544" s="60" t="s">
        <v>4503</v>
      </c>
      <c r="B1544" s="190" t="s">
        <v>2252</v>
      </c>
      <c r="C1544" s="191" t="s">
        <v>107</v>
      </c>
      <c r="D1544" s="192">
        <v>80905</v>
      </c>
      <c r="E1544" s="198" t="s">
        <v>2253</v>
      </c>
      <c r="F1544" s="194" t="s">
        <v>102</v>
      </c>
      <c r="G1544" s="195">
        <v>2</v>
      </c>
      <c r="H1544" s="196">
        <v>2</v>
      </c>
      <c r="I1544" s="197">
        <v>106.09</v>
      </c>
      <c r="J1544" s="196">
        <v>85.56</v>
      </c>
      <c r="K1544" s="197">
        <v>31.76</v>
      </c>
      <c r="L1544" s="196">
        <v>25.61</v>
      </c>
      <c r="M1544" s="196">
        <f>TRUNC(((J1544*G1544)+(L1544*G1544)),2)</f>
        <v>222.34</v>
      </c>
      <c r="N1544" s="196">
        <f>TRUNC(((J1544*H1544)+(L1544*H1544)),2)</f>
        <v>222.34</v>
      </c>
      <c r="O1544" s="37"/>
      <c r="P1544" s="71">
        <v>106.09</v>
      </c>
      <c r="Q1544" s="71">
        <v>31.76</v>
      </c>
      <c r="R1544" s="71">
        <v>275.7</v>
      </c>
      <c r="S1544" s="71">
        <v>275.7</v>
      </c>
      <c r="T1544" s="162">
        <f t="shared" si="177"/>
        <v>-53.359999999999985</v>
      </c>
      <c r="U1544" s="71">
        <f t="shared" si="178"/>
        <v>171.12</v>
      </c>
      <c r="V1544" s="71">
        <f t="shared" si="179"/>
        <v>51.22</v>
      </c>
    </row>
    <row r="1545" spans="1:22" x14ac:dyDescent="0.25">
      <c r="A1545" s="60" t="s">
        <v>4504</v>
      </c>
      <c r="B1545" s="190" t="s">
        <v>2254</v>
      </c>
      <c r="C1545" s="191" t="s">
        <v>107</v>
      </c>
      <c r="D1545" s="192">
        <v>80926</v>
      </c>
      <c r="E1545" s="198" t="s">
        <v>668</v>
      </c>
      <c r="F1545" s="194" t="s">
        <v>102</v>
      </c>
      <c r="G1545" s="195">
        <v>1</v>
      </c>
      <c r="H1545" s="196">
        <v>1</v>
      </c>
      <c r="I1545" s="197">
        <v>83.65</v>
      </c>
      <c r="J1545" s="196">
        <v>67.459999999999994</v>
      </c>
      <c r="K1545" s="197">
        <v>22.79</v>
      </c>
      <c r="L1545" s="196">
        <v>18.38</v>
      </c>
      <c r="M1545" s="196">
        <f>TRUNC(((J1545*G1545)+(L1545*G1545)),2)</f>
        <v>85.84</v>
      </c>
      <c r="N1545" s="196">
        <f>TRUNC(((J1545*H1545)+(L1545*H1545)),2)</f>
        <v>85.84</v>
      </c>
      <c r="O1545" s="37"/>
      <c r="P1545" s="71">
        <v>83.65</v>
      </c>
      <c r="Q1545" s="71">
        <v>22.79</v>
      </c>
      <c r="R1545" s="71">
        <v>106.44</v>
      </c>
      <c r="S1545" s="71">
        <v>106.44</v>
      </c>
      <c r="T1545" s="162">
        <f t="shared" si="177"/>
        <v>-20.599999999999994</v>
      </c>
      <c r="U1545" s="71">
        <f t="shared" si="178"/>
        <v>67.459999999999994</v>
      </c>
      <c r="V1545" s="71">
        <f t="shared" si="179"/>
        <v>18.38</v>
      </c>
    </row>
    <row r="1546" spans="1:22" x14ac:dyDescent="0.25">
      <c r="A1546" s="60" t="s">
        <v>4505</v>
      </c>
      <c r="B1546" s="184" t="s">
        <v>2255</v>
      </c>
      <c r="C1546" s="187"/>
      <c r="D1546" s="187"/>
      <c r="E1546" s="186" t="s">
        <v>670</v>
      </c>
      <c r="F1546" s="187"/>
      <c r="G1546" s="188"/>
      <c r="H1546" s="188"/>
      <c r="I1546" s="177"/>
      <c r="J1546" s="188"/>
      <c r="K1546" s="177"/>
      <c r="L1546" s="188"/>
      <c r="M1546" s="189">
        <f>M1547+M1551+M1555+M1557+M1564+M1569+M1572</f>
        <v>1801.73</v>
      </c>
      <c r="N1546" s="189">
        <f>N1547+N1551+N1555+N1557+N1564+N1569+N1572</f>
        <v>1801.73</v>
      </c>
      <c r="O1546" s="37"/>
      <c r="P1546" s="69"/>
      <c r="Q1546" s="69"/>
      <c r="R1546" s="70">
        <v>2235.69</v>
      </c>
      <c r="S1546" s="70">
        <v>2235.69</v>
      </c>
      <c r="T1546" s="162">
        <f t="shared" si="177"/>
        <v>-433.96000000000004</v>
      </c>
      <c r="U1546" s="71">
        <f t="shared" si="178"/>
        <v>0</v>
      </c>
      <c r="V1546" s="71">
        <f t="shared" si="179"/>
        <v>0</v>
      </c>
    </row>
    <row r="1547" spans="1:22" x14ac:dyDescent="0.25">
      <c r="A1547" s="60" t="s">
        <v>4506</v>
      </c>
      <c r="B1547" s="200" t="s">
        <v>2256</v>
      </c>
      <c r="C1547" s="201"/>
      <c r="D1547" s="201"/>
      <c r="E1547" s="202" t="s">
        <v>672</v>
      </c>
      <c r="F1547" s="201"/>
      <c r="G1547" s="203"/>
      <c r="H1547" s="203"/>
      <c r="I1547" s="177"/>
      <c r="J1547" s="203"/>
      <c r="K1547" s="177"/>
      <c r="L1547" s="203"/>
      <c r="M1547" s="204">
        <f>SUM(M1548:M1550)</f>
        <v>659.59</v>
      </c>
      <c r="N1547" s="204">
        <f>SUM(N1548:N1550)</f>
        <v>659.59</v>
      </c>
      <c r="O1547" s="37"/>
      <c r="P1547" s="72"/>
      <c r="Q1547" s="72"/>
      <c r="R1547" s="73">
        <v>818.5</v>
      </c>
      <c r="S1547" s="73">
        <v>818.5</v>
      </c>
      <c r="T1547" s="162">
        <f t="shared" si="177"/>
        <v>-158.90999999999997</v>
      </c>
      <c r="U1547" s="71">
        <f t="shared" si="178"/>
        <v>0</v>
      </c>
      <c r="V1547" s="71">
        <f t="shared" si="179"/>
        <v>0</v>
      </c>
    </row>
    <row r="1548" spans="1:22" x14ac:dyDescent="0.25">
      <c r="A1548" s="60" t="s">
        <v>4507</v>
      </c>
      <c r="B1548" s="190" t="s">
        <v>2257</v>
      </c>
      <c r="C1548" s="191" t="s">
        <v>107</v>
      </c>
      <c r="D1548" s="192">
        <v>81003</v>
      </c>
      <c r="E1548" s="198" t="s">
        <v>674</v>
      </c>
      <c r="F1548" s="194" t="s">
        <v>143</v>
      </c>
      <c r="G1548" s="195">
        <v>15.71</v>
      </c>
      <c r="H1548" s="196">
        <v>15.71</v>
      </c>
      <c r="I1548" s="197">
        <v>4.17</v>
      </c>
      <c r="J1548" s="196">
        <v>3.36</v>
      </c>
      <c r="K1548" s="197">
        <v>4.49</v>
      </c>
      <c r="L1548" s="196">
        <v>3.62</v>
      </c>
      <c r="M1548" s="196">
        <f>TRUNC(((J1548*G1548)+(L1548*G1548)),2)</f>
        <v>109.65</v>
      </c>
      <c r="N1548" s="196">
        <f>TRUNC(((J1548*H1548)+(L1548*H1548)),2)</f>
        <v>109.65</v>
      </c>
      <c r="O1548" s="37"/>
      <c r="P1548" s="71">
        <v>4.17</v>
      </c>
      <c r="Q1548" s="71">
        <v>4.49</v>
      </c>
      <c r="R1548" s="71">
        <v>136.04</v>
      </c>
      <c r="S1548" s="71">
        <v>136.04</v>
      </c>
      <c r="T1548" s="162">
        <f t="shared" si="177"/>
        <v>-26.389999999999986</v>
      </c>
      <c r="U1548" s="71">
        <f t="shared" si="178"/>
        <v>52.78</v>
      </c>
      <c r="V1548" s="71">
        <f t="shared" si="179"/>
        <v>56.87</v>
      </c>
    </row>
    <row r="1549" spans="1:22" x14ac:dyDescent="0.25">
      <c r="A1549" s="60" t="s">
        <v>4508</v>
      </c>
      <c r="B1549" s="190" t="s">
        <v>2258</v>
      </c>
      <c r="C1549" s="191" t="s">
        <v>107</v>
      </c>
      <c r="D1549" s="192">
        <v>81004</v>
      </c>
      <c r="E1549" s="198" t="s">
        <v>676</v>
      </c>
      <c r="F1549" s="194" t="s">
        <v>143</v>
      </c>
      <c r="G1549" s="195">
        <v>14.61</v>
      </c>
      <c r="H1549" s="196">
        <v>14.61</v>
      </c>
      <c r="I1549" s="197">
        <v>10</v>
      </c>
      <c r="J1549" s="196">
        <v>8.06</v>
      </c>
      <c r="K1549" s="197">
        <v>4.82</v>
      </c>
      <c r="L1549" s="196">
        <v>3.88</v>
      </c>
      <c r="M1549" s="196">
        <f>TRUNC(((J1549*G1549)+(L1549*G1549)),2)</f>
        <v>174.44</v>
      </c>
      <c r="N1549" s="196">
        <f>TRUNC(((J1549*H1549)+(L1549*H1549)),2)</f>
        <v>174.44</v>
      </c>
      <c r="O1549" s="37"/>
      <c r="P1549" s="71">
        <v>10</v>
      </c>
      <c r="Q1549" s="71">
        <v>4.82</v>
      </c>
      <c r="R1549" s="71">
        <v>216.52</v>
      </c>
      <c r="S1549" s="71">
        <v>216.52</v>
      </c>
      <c r="T1549" s="162">
        <f t="shared" ref="T1549:T1612" si="186">N1549-S1549</f>
        <v>-42.080000000000013</v>
      </c>
      <c r="U1549" s="71">
        <f t="shared" si="178"/>
        <v>117.75</v>
      </c>
      <c r="V1549" s="71">
        <f t="shared" si="179"/>
        <v>56.68</v>
      </c>
    </row>
    <row r="1550" spans="1:22" x14ac:dyDescent="0.25">
      <c r="A1550" s="60" t="s">
        <v>4509</v>
      </c>
      <c r="B1550" s="190" t="s">
        <v>2259</v>
      </c>
      <c r="C1550" s="191" t="s">
        <v>107</v>
      </c>
      <c r="D1550" s="192">
        <v>81006</v>
      </c>
      <c r="E1550" s="198" t="s">
        <v>678</v>
      </c>
      <c r="F1550" s="194" t="s">
        <v>143</v>
      </c>
      <c r="G1550" s="195">
        <v>19.66</v>
      </c>
      <c r="H1550" s="196">
        <v>19.66</v>
      </c>
      <c r="I1550" s="197">
        <v>15.37</v>
      </c>
      <c r="J1550" s="196">
        <v>12.39</v>
      </c>
      <c r="K1550" s="197">
        <v>8.33</v>
      </c>
      <c r="L1550" s="196">
        <v>6.71</v>
      </c>
      <c r="M1550" s="196">
        <f>TRUNC(((J1550*G1550)+(L1550*G1550)),2)</f>
        <v>375.5</v>
      </c>
      <c r="N1550" s="196">
        <f>TRUNC(((J1550*H1550)+(L1550*H1550)),2)</f>
        <v>375.5</v>
      </c>
      <c r="O1550" s="37"/>
      <c r="P1550" s="71">
        <v>15.37</v>
      </c>
      <c r="Q1550" s="71">
        <v>8.33</v>
      </c>
      <c r="R1550" s="71">
        <v>465.94</v>
      </c>
      <c r="S1550" s="71">
        <v>465.94</v>
      </c>
      <c r="T1550" s="162">
        <f t="shared" si="186"/>
        <v>-90.44</v>
      </c>
      <c r="U1550" s="71">
        <f t="shared" si="178"/>
        <v>243.58</v>
      </c>
      <c r="V1550" s="71">
        <f t="shared" si="179"/>
        <v>131.91</v>
      </c>
    </row>
    <row r="1551" spans="1:22" x14ac:dyDescent="0.25">
      <c r="A1551" s="60" t="s">
        <v>4510</v>
      </c>
      <c r="B1551" s="200" t="s">
        <v>2260</v>
      </c>
      <c r="C1551" s="201"/>
      <c r="D1551" s="201"/>
      <c r="E1551" s="202" t="s">
        <v>682</v>
      </c>
      <c r="F1551" s="201"/>
      <c r="G1551" s="203"/>
      <c r="H1551" s="203"/>
      <c r="I1551" s="177"/>
      <c r="J1551" s="203"/>
      <c r="K1551" s="177"/>
      <c r="L1551" s="203"/>
      <c r="M1551" s="204">
        <f>SUM(M1552:M1554)</f>
        <v>92.97</v>
      </c>
      <c r="N1551" s="204">
        <f>SUM(N1552:N1554)</f>
        <v>92.97</v>
      </c>
      <c r="O1551" s="37"/>
      <c r="P1551" s="72"/>
      <c r="Q1551" s="72"/>
      <c r="R1551" s="73">
        <v>115.56</v>
      </c>
      <c r="S1551" s="73">
        <v>115.56</v>
      </c>
      <c r="T1551" s="162">
        <f t="shared" si="186"/>
        <v>-22.590000000000003</v>
      </c>
      <c r="U1551" s="71">
        <f t="shared" si="178"/>
        <v>0</v>
      </c>
      <c r="V1551" s="71">
        <f t="shared" si="179"/>
        <v>0</v>
      </c>
    </row>
    <row r="1552" spans="1:22" x14ac:dyDescent="0.25">
      <c r="A1552" s="60" t="s">
        <v>4511</v>
      </c>
      <c r="B1552" s="190" t="s">
        <v>2261</v>
      </c>
      <c r="C1552" s="191" t="s">
        <v>107</v>
      </c>
      <c r="D1552" s="192">
        <v>81067</v>
      </c>
      <c r="E1552" s="198" t="s">
        <v>686</v>
      </c>
      <c r="F1552" s="194" t="s">
        <v>102</v>
      </c>
      <c r="G1552" s="195">
        <v>4</v>
      </c>
      <c r="H1552" s="196">
        <v>4</v>
      </c>
      <c r="I1552" s="197">
        <v>2.23</v>
      </c>
      <c r="J1552" s="196">
        <v>1.79</v>
      </c>
      <c r="K1552" s="197">
        <v>3.37</v>
      </c>
      <c r="L1552" s="196">
        <v>2.71</v>
      </c>
      <c r="M1552" s="196">
        <f>TRUNC(((J1552*G1552)+(L1552*G1552)),2)</f>
        <v>18</v>
      </c>
      <c r="N1552" s="196">
        <f>TRUNC(((J1552*H1552)+(L1552*H1552)),2)</f>
        <v>18</v>
      </c>
      <c r="O1552" s="37"/>
      <c r="P1552" s="84">
        <v>2.23</v>
      </c>
      <c r="Q1552" s="84">
        <v>3.37</v>
      </c>
      <c r="R1552" s="84">
        <v>22.4</v>
      </c>
      <c r="S1552" s="84">
        <v>22.4</v>
      </c>
      <c r="T1552" s="162">
        <f t="shared" si="186"/>
        <v>-4.3999999999999986</v>
      </c>
      <c r="U1552" s="71">
        <f t="shared" ref="U1552:U1615" si="187">TRUNC(J1552*H1552,2)</f>
        <v>7.16</v>
      </c>
      <c r="V1552" s="71">
        <f t="shared" ref="V1552:V1615" si="188">TRUNC(L1552*H1552,2)</f>
        <v>10.84</v>
      </c>
    </row>
    <row r="1553" spans="1:22" x14ac:dyDescent="0.25">
      <c r="A1553" s="60" t="s">
        <v>4512</v>
      </c>
      <c r="B1553" s="190" t="s">
        <v>2262</v>
      </c>
      <c r="C1553" s="191" t="s">
        <v>107</v>
      </c>
      <c r="D1553" s="192">
        <v>81069</v>
      </c>
      <c r="E1553" s="198" t="s">
        <v>684</v>
      </c>
      <c r="F1553" s="194" t="s">
        <v>102</v>
      </c>
      <c r="G1553" s="195">
        <v>5</v>
      </c>
      <c r="H1553" s="196">
        <v>5</v>
      </c>
      <c r="I1553" s="197">
        <v>5.5</v>
      </c>
      <c r="J1553" s="196">
        <v>4.43</v>
      </c>
      <c r="K1553" s="197">
        <v>5.23</v>
      </c>
      <c r="L1553" s="196">
        <v>4.21</v>
      </c>
      <c r="M1553" s="196">
        <f>TRUNC(((J1553*G1553)+(L1553*G1553)),2)</f>
        <v>43.2</v>
      </c>
      <c r="N1553" s="196">
        <f>TRUNC(((J1553*H1553)+(L1553*H1553)),2)</f>
        <v>43.2</v>
      </c>
      <c r="O1553" s="37"/>
      <c r="P1553" s="75">
        <v>5.5</v>
      </c>
      <c r="Q1553" s="76">
        <v>5.23</v>
      </c>
      <c r="R1553" s="74">
        <v>53.65</v>
      </c>
      <c r="S1553" s="75">
        <v>53.65</v>
      </c>
      <c r="T1553" s="162">
        <f t="shared" si="186"/>
        <v>-10.449999999999996</v>
      </c>
      <c r="U1553" s="71">
        <f t="shared" si="187"/>
        <v>22.15</v>
      </c>
      <c r="V1553" s="71">
        <f t="shared" si="188"/>
        <v>21.05</v>
      </c>
    </row>
    <row r="1554" spans="1:22" x14ac:dyDescent="0.25">
      <c r="A1554" s="60" t="s">
        <v>4513</v>
      </c>
      <c r="B1554" s="190" t="s">
        <v>2263</v>
      </c>
      <c r="C1554" s="191" t="s">
        <v>107</v>
      </c>
      <c r="D1554" s="192">
        <v>81066</v>
      </c>
      <c r="E1554" s="198" t="s">
        <v>1183</v>
      </c>
      <c r="F1554" s="194" t="s">
        <v>102</v>
      </c>
      <c r="G1554" s="195">
        <v>9</v>
      </c>
      <c r="H1554" s="196">
        <v>9</v>
      </c>
      <c r="I1554" s="197">
        <v>1.02</v>
      </c>
      <c r="J1554" s="196">
        <v>0.82</v>
      </c>
      <c r="K1554" s="197">
        <v>3.37</v>
      </c>
      <c r="L1554" s="196">
        <v>2.71</v>
      </c>
      <c r="M1554" s="196">
        <f>TRUNC(((J1554*G1554)+(L1554*G1554)),2)</f>
        <v>31.77</v>
      </c>
      <c r="N1554" s="196">
        <f>TRUNC(((J1554*H1554)+(L1554*H1554)),2)</f>
        <v>31.77</v>
      </c>
      <c r="O1554" s="37"/>
      <c r="P1554" s="81">
        <v>1.02</v>
      </c>
      <c r="Q1554" s="81">
        <v>3.37</v>
      </c>
      <c r="R1554" s="81">
        <v>39.51</v>
      </c>
      <c r="S1554" s="81">
        <v>39.51</v>
      </c>
      <c r="T1554" s="162">
        <f t="shared" si="186"/>
        <v>-7.7399999999999984</v>
      </c>
      <c r="U1554" s="71">
        <f t="shared" si="187"/>
        <v>7.38</v>
      </c>
      <c r="V1554" s="71">
        <f t="shared" si="188"/>
        <v>24.39</v>
      </c>
    </row>
    <row r="1555" spans="1:22" x14ac:dyDescent="0.25">
      <c r="A1555" s="60" t="s">
        <v>4514</v>
      </c>
      <c r="B1555" s="200" t="s">
        <v>2264</v>
      </c>
      <c r="C1555" s="201"/>
      <c r="D1555" s="201"/>
      <c r="E1555" s="202" t="s">
        <v>688</v>
      </c>
      <c r="F1555" s="201"/>
      <c r="G1555" s="203"/>
      <c r="H1555" s="203"/>
      <c r="I1555" s="177"/>
      <c r="J1555" s="203"/>
      <c r="K1555" s="177"/>
      <c r="L1555" s="203"/>
      <c r="M1555" s="204">
        <f>M1556</f>
        <v>9.92</v>
      </c>
      <c r="N1555" s="204">
        <f>N1556</f>
        <v>9.92</v>
      </c>
      <c r="O1555" s="37"/>
      <c r="P1555" s="102"/>
      <c r="Q1555" s="103"/>
      <c r="R1555" s="104">
        <v>12.31</v>
      </c>
      <c r="S1555" s="105">
        <v>12.31</v>
      </c>
      <c r="T1555" s="162">
        <f t="shared" si="186"/>
        <v>-2.3900000000000006</v>
      </c>
      <c r="U1555" s="71">
        <f t="shared" si="187"/>
        <v>0</v>
      </c>
      <c r="V1555" s="71">
        <f t="shared" si="188"/>
        <v>0</v>
      </c>
    </row>
    <row r="1556" spans="1:22" x14ac:dyDescent="0.25">
      <c r="A1556" s="60" t="s">
        <v>4515</v>
      </c>
      <c r="B1556" s="190" t="s">
        <v>2265</v>
      </c>
      <c r="C1556" s="191" t="s">
        <v>107</v>
      </c>
      <c r="D1556" s="192">
        <v>81146</v>
      </c>
      <c r="E1556" s="198" t="s">
        <v>2266</v>
      </c>
      <c r="F1556" s="194" t="s">
        <v>102</v>
      </c>
      <c r="G1556" s="195">
        <v>1</v>
      </c>
      <c r="H1556" s="196">
        <v>1</v>
      </c>
      <c r="I1556" s="197">
        <v>6.7</v>
      </c>
      <c r="J1556" s="196">
        <v>5.4</v>
      </c>
      <c r="K1556" s="197">
        <v>5.61</v>
      </c>
      <c r="L1556" s="196">
        <v>4.5199999999999996</v>
      </c>
      <c r="M1556" s="196">
        <f>TRUNC(((J1556*G1556)+(L1556*G1556)),2)</f>
        <v>9.92</v>
      </c>
      <c r="N1556" s="196">
        <f>TRUNC(((J1556*H1556)+(L1556*H1556)),2)</f>
        <v>9.92</v>
      </c>
      <c r="O1556" s="37"/>
      <c r="P1556" s="81">
        <v>6.7</v>
      </c>
      <c r="Q1556" s="81">
        <v>5.61</v>
      </c>
      <c r="R1556" s="81">
        <v>12.31</v>
      </c>
      <c r="S1556" s="81">
        <v>12.31</v>
      </c>
      <c r="T1556" s="162">
        <f t="shared" si="186"/>
        <v>-2.3900000000000006</v>
      </c>
      <c r="U1556" s="71">
        <f t="shared" si="187"/>
        <v>5.4</v>
      </c>
      <c r="V1556" s="71">
        <f t="shared" si="188"/>
        <v>4.5199999999999996</v>
      </c>
    </row>
    <row r="1557" spans="1:22" x14ac:dyDescent="0.25">
      <c r="A1557" s="60" t="s">
        <v>4516</v>
      </c>
      <c r="B1557" s="200" t="s">
        <v>2267</v>
      </c>
      <c r="C1557" s="201"/>
      <c r="D1557" s="201"/>
      <c r="E1557" s="202" t="s">
        <v>698</v>
      </c>
      <c r="F1557" s="201"/>
      <c r="G1557" s="203"/>
      <c r="H1557" s="203"/>
      <c r="I1557" s="177"/>
      <c r="J1557" s="203"/>
      <c r="K1557" s="177"/>
      <c r="L1557" s="203"/>
      <c r="M1557" s="204">
        <f>SUM(M1558:M1563)</f>
        <v>149.19999999999999</v>
      </c>
      <c r="N1557" s="204">
        <f>SUM(N1558:N1563)</f>
        <v>149.19999999999999</v>
      </c>
      <c r="O1557" s="37"/>
      <c r="P1557" s="72"/>
      <c r="Q1557" s="72"/>
      <c r="R1557" s="73">
        <v>185.28</v>
      </c>
      <c r="S1557" s="73">
        <v>185.28</v>
      </c>
      <c r="T1557" s="162">
        <f t="shared" si="186"/>
        <v>-36.080000000000013</v>
      </c>
      <c r="U1557" s="71">
        <f t="shared" si="187"/>
        <v>0</v>
      </c>
      <c r="V1557" s="71">
        <f t="shared" si="188"/>
        <v>0</v>
      </c>
    </row>
    <row r="1558" spans="1:22" x14ac:dyDescent="0.25">
      <c r="A1558" s="60" t="s">
        <v>4517</v>
      </c>
      <c r="B1558" s="190" t="s">
        <v>2268</v>
      </c>
      <c r="C1558" s="191" t="s">
        <v>107</v>
      </c>
      <c r="D1558" s="192">
        <v>81179</v>
      </c>
      <c r="E1558" s="198" t="s">
        <v>2269</v>
      </c>
      <c r="F1558" s="194" t="s">
        <v>102</v>
      </c>
      <c r="G1558" s="195">
        <v>1</v>
      </c>
      <c r="H1558" s="196">
        <v>1</v>
      </c>
      <c r="I1558" s="197">
        <v>4.45</v>
      </c>
      <c r="J1558" s="196">
        <v>3.58</v>
      </c>
      <c r="K1558" s="197">
        <v>5.23</v>
      </c>
      <c r="L1558" s="196">
        <v>4.21</v>
      </c>
      <c r="M1558" s="196">
        <f t="shared" ref="M1558:M1563" si="189">TRUNC(((J1558*G1558)+(L1558*G1558)),2)</f>
        <v>7.79</v>
      </c>
      <c r="N1558" s="196">
        <f t="shared" ref="N1558:N1563" si="190">TRUNC(((J1558*H1558)+(L1558*H1558)),2)</f>
        <v>7.79</v>
      </c>
      <c r="O1558" s="37"/>
      <c r="P1558" s="71">
        <v>4.45</v>
      </c>
      <c r="Q1558" s="71">
        <v>5.23</v>
      </c>
      <c r="R1558" s="71">
        <v>9.68</v>
      </c>
      <c r="S1558" s="71">
        <v>9.68</v>
      </c>
      <c r="T1558" s="162">
        <f t="shared" si="186"/>
        <v>-1.8899999999999997</v>
      </c>
      <c r="U1558" s="71">
        <f t="shared" si="187"/>
        <v>3.58</v>
      </c>
      <c r="V1558" s="71">
        <f t="shared" si="188"/>
        <v>4.21</v>
      </c>
    </row>
    <row r="1559" spans="1:22" x14ac:dyDescent="0.25">
      <c r="A1559" s="60" t="s">
        <v>4518</v>
      </c>
      <c r="B1559" s="190" t="s">
        <v>2270</v>
      </c>
      <c r="C1559" s="191" t="s">
        <v>107</v>
      </c>
      <c r="D1559" s="192">
        <v>81162</v>
      </c>
      <c r="E1559" s="198" t="s">
        <v>1448</v>
      </c>
      <c r="F1559" s="194" t="s">
        <v>102</v>
      </c>
      <c r="G1559" s="195">
        <v>1</v>
      </c>
      <c r="H1559" s="196">
        <v>1</v>
      </c>
      <c r="I1559" s="197">
        <v>1.02</v>
      </c>
      <c r="J1559" s="196">
        <v>0.82</v>
      </c>
      <c r="K1559" s="197">
        <v>3.37</v>
      </c>
      <c r="L1559" s="196">
        <v>2.71</v>
      </c>
      <c r="M1559" s="196">
        <f t="shared" si="189"/>
        <v>3.53</v>
      </c>
      <c r="N1559" s="196">
        <f t="shared" si="190"/>
        <v>3.53</v>
      </c>
      <c r="O1559" s="37"/>
      <c r="P1559" s="71">
        <v>1.02</v>
      </c>
      <c r="Q1559" s="71">
        <v>3.37</v>
      </c>
      <c r="R1559" s="71">
        <v>4.3899999999999997</v>
      </c>
      <c r="S1559" s="71">
        <v>4.3899999999999997</v>
      </c>
      <c r="T1559" s="162">
        <f t="shared" si="186"/>
        <v>-0.85999999999999988</v>
      </c>
      <c r="U1559" s="71">
        <f t="shared" si="187"/>
        <v>0.82</v>
      </c>
      <c r="V1559" s="71">
        <f t="shared" si="188"/>
        <v>2.71</v>
      </c>
    </row>
    <row r="1560" spans="1:22" x14ac:dyDescent="0.25">
      <c r="A1560" s="60" t="s">
        <v>4519</v>
      </c>
      <c r="B1560" s="190" t="s">
        <v>2271</v>
      </c>
      <c r="C1560" s="191" t="s">
        <v>107</v>
      </c>
      <c r="D1560" s="192">
        <v>81340</v>
      </c>
      <c r="E1560" s="198" t="s">
        <v>710</v>
      </c>
      <c r="F1560" s="194" t="s">
        <v>102</v>
      </c>
      <c r="G1560" s="195">
        <v>2</v>
      </c>
      <c r="H1560" s="196">
        <v>2</v>
      </c>
      <c r="I1560" s="197">
        <v>4.93</v>
      </c>
      <c r="J1560" s="196">
        <v>3.97</v>
      </c>
      <c r="K1560" s="197">
        <v>6.72</v>
      </c>
      <c r="L1560" s="196">
        <v>5.41</v>
      </c>
      <c r="M1560" s="196">
        <f t="shared" si="189"/>
        <v>18.760000000000002</v>
      </c>
      <c r="N1560" s="196">
        <f t="shared" si="190"/>
        <v>18.760000000000002</v>
      </c>
      <c r="O1560" s="37"/>
      <c r="P1560" s="71">
        <v>4.93</v>
      </c>
      <c r="Q1560" s="71">
        <v>6.72</v>
      </c>
      <c r="R1560" s="71">
        <v>23.3</v>
      </c>
      <c r="S1560" s="71">
        <v>23.3</v>
      </c>
      <c r="T1560" s="162">
        <f t="shared" si="186"/>
        <v>-4.5399999999999991</v>
      </c>
      <c r="U1560" s="71">
        <f t="shared" si="187"/>
        <v>7.94</v>
      </c>
      <c r="V1560" s="71">
        <f t="shared" si="188"/>
        <v>10.82</v>
      </c>
    </row>
    <row r="1561" spans="1:22" x14ac:dyDescent="0.25">
      <c r="A1561" s="60" t="s">
        <v>4520</v>
      </c>
      <c r="B1561" s="190" t="s">
        <v>2272</v>
      </c>
      <c r="C1561" s="191" t="s">
        <v>107</v>
      </c>
      <c r="D1561" s="192">
        <v>81360</v>
      </c>
      <c r="E1561" s="198" t="s">
        <v>1189</v>
      </c>
      <c r="F1561" s="194" t="s">
        <v>102</v>
      </c>
      <c r="G1561" s="195">
        <v>4</v>
      </c>
      <c r="H1561" s="196">
        <v>4</v>
      </c>
      <c r="I1561" s="197">
        <v>7.5</v>
      </c>
      <c r="J1561" s="196">
        <v>6.04</v>
      </c>
      <c r="K1561" s="197">
        <v>4.26</v>
      </c>
      <c r="L1561" s="196">
        <v>3.43</v>
      </c>
      <c r="M1561" s="196">
        <f t="shared" si="189"/>
        <v>37.880000000000003</v>
      </c>
      <c r="N1561" s="196">
        <f t="shared" si="190"/>
        <v>37.880000000000003</v>
      </c>
      <c r="O1561" s="37"/>
      <c r="P1561" s="71">
        <v>7.5</v>
      </c>
      <c r="Q1561" s="71">
        <v>4.26</v>
      </c>
      <c r="R1561" s="71">
        <v>47.04</v>
      </c>
      <c r="S1561" s="71">
        <v>47.04</v>
      </c>
      <c r="T1561" s="162">
        <f t="shared" si="186"/>
        <v>-9.1599999999999966</v>
      </c>
      <c r="U1561" s="71">
        <f t="shared" si="187"/>
        <v>24.16</v>
      </c>
      <c r="V1561" s="71">
        <f t="shared" si="188"/>
        <v>13.72</v>
      </c>
    </row>
    <row r="1562" spans="1:22" x14ac:dyDescent="0.25">
      <c r="A1562" s="60" t="s">
        <v>4521</v>
      </c>
      <c r="B1562" s="190" t="s">
        <v>2273</v>
      </c>
      <c r="C1562" s="191" t="s">
        <v>107</v>
      </c>
      <c r="D1562" s="192">
        <v>81369</v>
      </c>
      <c r="E1562" s="198" t="s">
        <v>1452</v>
      </c>
      <c r="F1562" s="194" t="s">
        <v>102</v>
      </c>
      <c r="G1562" s="195">
        <v>7</v>
      </c>
      <c r="H1562" s="196">
        <v>7</v>
      </c>
      <c r="I1562" s="197">
        <v>6.57</v>
      </c>
      <c r="J1562" s="196">
        <v>5.29</v>
      </c>
      <c r="K1562" s="197">
        <v>4.26</v>
      </c>
      <c r="L1562" s="196">
        <v>3.43</v>
      </c>
      <c r="M1562" s="196">
        <f t="shared" si="189"/>
        <v>61.04</v>
      </c>
      <c r="N1562" s="196">
        <f t="shared" si="190"/>
        <v>61.04</v>
      </c>
      <c r="O1562" s="37"/>
      <c r="P1562" s="71">
        <v>6.57</v>
      </c>
      <c r="Q1562" s="71">
        <v>4.26</v>
      </c>
      <c r="R1562" s="71">
        <v>75.81</v>
      </c>
      <c r="S1562" s="71">
        <v>75.81</v>
      </c>
      <c r="T1562" s="162">
        <f t="shared" si="186"/>
        <v>-14.770000000000003</v>
      </c>
      <c r="U1562" s="71">
        <f t="shared" si="187"/>
        <v>37.03</v>
      </c>
      <c r="V1562" s="71">
        <f t="shared" si="188"/>
        <v>24.01</v>
      </c>
    </row>
    <row r="1563" spans="1:22" x14ac:dyDescent="0.25">
      <c r="A1563" s="60" t="s">
        <v>4522</v>
      </c>
      <c r="B1563" s="190" t="s">
        <v>2274</v>
      </c>
      <c r="C1563" s="191" t="s">
        <v>107</v>
      </c>
      <c r="D1563" s="192">
        <v>81381</v>
      </c>
      <c r="E1563" s="198" t="s">
        <v>714</v>
      </c>
      <c r="F1563" s="194" t="s">
        <v>102</v>
      </c>
      <c r="G1563" s="195">
        <v>1</v>
      </c>
      <c r="H1563" s="196">
        <v>1</v>
      </c>
      <c r="I1563" s="197">
        <v>16.84</v>
      </c>
      <c r="J1563" s="196">
        <v>13.58</v>
      </c>
      <c r="K1563" s="197">
        <v>8.2200000000000006</v>
      </c>
      <c r="L1563" s="196">
        <v>6.62</v>
      </c>
      <c r="M1563" s="196">
        <f t="shared" si="189"/>
        <v>20.2</v>
      </c>
      <c r="N1563" s="196">
        <f t="shared" si="190"/>
        <v>20.2</v>
      </c>
      <c r="O1563" s="37"/>
      <c r="P1563" s="71">
        <v>16.84</v>
      </c>
      <c r="Q1563" s="71">
        <v>8.2200000000000006</v>
      </c>
      <c r="R1563" s="71">
        <v>25.06</v>
      </c>
      <c r="S1563" s="71">
        <v>25.06</v>
      </c>
      <c r="T1563" s="162">
        <f t="shared" si="186"/>
        <v>-4.8599999999999994</v>
      </c>
      <c r="U1563" s="71">
        <f t="shared" si="187"/>
        <v>13.58</v>
      </c>
      <c r="V1563" s="71">
        <f t="shared" si="188"/>
        <v>6.62</v>
      </c>
    </row>
    <row r="1564" spans="1:22" x14ac:dyDescent="0.25">
      <c r="A1564" s="60" t="s">
        <v>4523</v>
      </c>
      <c r="B1564" s="200" t="s">
        <v>2275</v>
      </c>
      <c r="C1564" s="201"/>
      <c r="D1564" s="201"/>
      <c r="E1564" s="202" t="s">
        <v>716</v>
      </c>
      <c r="F1564" s="201"/>
      <c r="G1564" s="203"/>
      <c r="H1564" s="203"/>
      <c r="I1564" s="177"/>
      <c r="J1564" s="203"/>
      <c r="K1564" s="177"/>
      <c r="L1564" s="203"/>
      <c r="M1564" s="204">
        <f>SUM(M1565:M1568)</f>
        <v>179</v>
      </c>
      <c r="N1564" s="204">
        <f>SUM(N1565:N1568)</f>
        <v>179</v>
      </c>
      <c r="O1564" s="37"/>
      <c r="P1564" s="72"/>
      <c r="Q1564" s="72"/>
      <c r="R1564" s="73">
        <v>222.08</v>
      </c>
      <c r="S1564" s="73">
        <v>222.08</v>
      </c>
      <c r="T1564" s="162">
        <f t="shared" si="186"/>
        <v>-43.080000000000013</v>
      </c>
      <c r="U1564" s="71">
        <f t="shared" si="187"/>
        <v>0</v>
      </c>
      <c r="V1564" s="71">
        <f t="shared" si="188"/>
        <v>0</v>
      </c>
    </row>
    <row r="1565" spans="1:22" ht="24" x14ac:dyDescent="0.3">
      <c r="A1565" s="60" t="s">
        <v>4524</v>
      </c>
      <c r="B1565" s="190" t="s">
        <v>2276</v>
      </c>
      <c r="C1565" s="191" t="s">
        <v>131</v>
      </c>
      <c r="D1565" s="192">
        <v>89617</v>
      </c>
      <c r="E1565" s="198" t="s">
        <v>2277</v>
      </c>
      <c r="F1565" s="194" t="s">
        <v>102</v>
      </c>
      <c r="G1565" s="195">
        <v>1</v>
      </c>
      <c r="H1565" s="196">
        <v>1</v>
      </c>
      <c r="I1565" s="197">
        <v>4.12</v>
      </c>
      <c r="J1565" s="196">
        <v>3.32</v>
      </c>
      <c r="K1565" s="197">
        <v>3.5</v>
      </c>
      <c r="L1565" s="196">
        <v>2.82</v>
      </c>
      <c r="M1565" s="196">
        <f>TRUNC(((J1565*G1565)+(L1565*G1565)),2)</f>
        <v>6.14</v>
      </c>
      <c r="N1565" s="196">
        <f>TRUNC(((J1565*H1565)+(L1565*H1565)),2)</f>
        <v>6.14</v>
      </c>
      <c r="O1565" s="45"/>
      <c r="P1565" s="71">
        <v>4.12</v>
      </c>
      <c r="Q1565" s="71">
        <v>3.5</v>
      </c>
      <c r="R1565" s="71">
        <v>7.62</v>
      </c>
      <c r="S1565" s="71">
        <v>7.62</v>
      </c>
      <c r="T1565" s="162">
        <f t="shared" si="186"/>
        <v>-1.4800000000000004</v>
      </c>
      <c r="U1565" s="71">
        <f t="shared" si="187"/>
        <v>3.32</v>
      </c>
      <c r="V1565" s="71">
        <f t="shared" si="188"/>
        <v>2.82</v>
      </c>
    </row>
    <row r="1566" spans="1:22" x14ac:dyDescent="0.25">
      <c r="A1566" s="60" t="s">
        <v>4525</v>
      </c>
      <c r="B1566" s="190" t="s">
        <v>2278</v>
      </c>
      <c r="C1566" s="191" t="s">
        <v>107</v>
      </c>
      <c r="D1566" s="192">
        <v>81421</v>
      </c>
      <c r="E1566" s="198" t="s">
        <v>724</v>
      </c>
      <c r="F1566" s="194" t="s">
        <v>102</v>
      </c>
      <c r="G1566" s="195">
        <v>4</v>
      </c>
      <c r="H1566" s="196">
        <v>4</v>
      </c>
      <c r="I1566" s="197">
        <v>8.5299999999999994</v>
      </c>
      <c r="J1566" s="196">
        <v>6.87</v>
      </c>
      <c r="K1566" s="197">
        <v>7.1</v>
      </c>
      <c r="L1566" s="196">
        <v>5.72</v>
      </c>
      <c r="M1566" s="196">
        <f>TRUNC(((J1566*G1566)+(L1566*G1566)),2)</f>
        <v>50.36</v>
      </c>
      <c r="N1566" s="196">
        <f>TRUNC(((J1566*H1566)+(L1566*H1566)),2)</f>
        <v>50.36</v>
      </c>
      <c r="O1566" s="37"/>
      <c r="P1566" s="71">
        <v>8.5299999999999994</v>
      </c>
      <c r="Q1566" s="71">
        <v>7.1</v>
      </c>
      <c r="R1566" s="71">
        <v>62.52</v>
      </c>
      <c r="S1566" s="71">
        <v>62.52</v>
      </c>
      <c r="T1566" s="162">
        <f t="shared" si="186"/>
        <v>-12.160000000000004</v>
      </c>
      <c r="U1566" s="71">
        <f t="shared" si="187"/>
        <v>27.48</v>
      </c>
      <c r="V1566" s="71">
        <f t="shared" si="188"/>
        <v>22.88</v>
      </c>
    </row>
    <row r="1567" spans="1:22" x14ac:dyDescent="0.25">
      <c r="A1567" s="60" t="s">
        <v>4526</v>
      </c>
      <c r="B1567" s="190" t="s">
        <v>2279</v>
      </c>
      <c r="C1567" s="191" t="s">
        <v>107</v>
      </c>
      <c r="D1567" s="192">
        <v>81424</v>
      </c>
      <c r="E1567" s="198" t="s">
        <v>722</v>
      </c>
      <c r="F1567" s="194" t="s">
        <v>102</v>
      </c>
      <c r="G1567" s="195">
        <v>2</v>
      </c>
      <c r="H1567" s="196">
        <v>2</v>
      </c>
      <c r="I1567" s="197">
        <v>9.9600000000000009</v>
      </c>
      <c r="J1567" s="196">
        <v>8.0299999999999994</v>
      </c>
      <c r="K1567" s="197">
        <v>11.21</v>
      </c>
      <c r="L1567" s="196">
        <v>9.0399999999999991</v>
      </c>
      <c r="M1567" s="196">
        <f>TRUNC(((J1567*G1567)+(L1567*G1567)),2)</f>
        <v>34.14</v>
      </c>
      <c r="N1567" s="196">
        <f>TRUNC(((J1567*H1567)+(L1567*H1567)),2)</f>
        <v>34.14</v>
      </c>
      <c r="O1567" s="37"/>
      <c r="P1567" s="71">
        <v>9.9600000000000009</v>
      </c>
      <c r="Q1567" s="71">
        <v>11.21</v>
      </c>
      <c r="R1567" s="71">
        <v>42.34</v>
      </c>
      <c r="S1567" s="71">
        <v>42.34</v>
      </c>
      <c r="T1567" s="162">
        <f t="shared" si="186"/>
        <v>-8.2000000000000028</v>
      </c>
      <c r="U1567" s="71">
        <f t="shared" si="187"/>
        <v>16.059999999999999</v>
      </c>
      <c r="V1567" s="71">
        <f t="shared" si="188"/>
        <v>18.079999999999998</v>
      </c>
    </row>
    <row r="1568" spans="1:22" x14ac:dyDescent="0.25">
      <c r="A1568" s="60" t="s">
        <v>4527</v>
      </c>
      <c r="B1568" s="190" t="s">
        <v>2280</v>
      </c>
      <c r="C1568" s="191" t="s">
        <v>107</v>
      </c>
      <c r="D1568" s="192">
        <v>81425</v>
      </c>
      <c r="E1568" s="198" t="s">
        <v>2281</v>
      </c>
      <c r="F1568" s="194" t="s">
        <v>102</v>
      </c>
      <c r="G1568" s="195">
        <v>4</v>
      </c>
      <c r="H1568" s="196">
        <v>4</v>
      </c>
      <c r="I1568" s="197">
        <v>16.190000000000001</v>
      </c>
      <c r="J1568" s="196">
        <v>13.05</v>
      </c>
      <c r="K1568" s="197">
        <v>11.21</v>
      </c>
      <c r="L1568" s="196">
        <v>9.0399999999999991</v>
      </c>
      <c r="M1568" s="196">
        <f>TRUNC(((J1568*G1568)+(L1568*G1568)),2)</f>
        <v>88.36</v>
      </c>
      <c r="N1568" s="196">
        <f>TRUNC(((J1568*H1568)+(L1568*H1568)),2)</f>
        <v>88.36</v>
      </c>
      <c r="O1568" s="37"/>
      <c r="P1568" s="71">
        <v>16.190000000000001</v>
      </c>
      <c r="Q1568" s="71">
        <v>11.21</v>
      </c>
      <c r="R1568" s="71">
        <v>109.6</v>
      </c>
      <c r="S1568" s="71">
        <v>109.6</v>
      </c>
      <c r="T1568" s="162">
        <f t="shared" si="186"/>
        <v>-21.239999999999995</v>
      </c>
      <c r="U1568" s="71">
        <f t="shared" si="187"/>
        <v>52.2</v>
      </c>
      <c r="V1568" s="71">
        <f t="shared" si="188"/>
        <v>36.159999999999997</v>
      </c>
    </row>
    <row r="1569" spans="1:22" x14ac:dyDescent="0.25">
      <c r="A1569" s="60" t="s">
        <v>4528</v>
      </c>
      <c r="B1569" s="200" t="s">
        <v>2282</v>
      </c>
      <c r="C1569" s="201"/>
      <c r="D1569" s="201"/>
      <c r="E1569" s="202" t="s">
        <v>727</v>
      </c>
      <c r="F1569" s="201"/>
      <c r="G1569" s="203"/>
      <c r="H1569" s="203"/>
      <c r="I1569" s="177"/>
      <c r="J1569" s="203"/>
      <c r="K1569" s="177"/>
      <c r="L1569" s="203"/>
      <c r="M1569" s="204">
        <f>SUM(M1570:M1571)</f>
        <v>424.44</v>
      </c>
      <c r="N1569" s="204">
        <f>SUM(N1570:N1571)</f>
        <v>424.44</v>
      </c>
      <c r="O1569" s="37"/>
      <c r="P1569" s="72"/>
      <c r="Q1569" s="72"/>
      <c r="R1569" s="73">
        <v>526.32000000000005</v>
      </c>
      <c r="S1569" s="73">
        <v>526.32000000000005</v>
      </c>
      <c r="T1569" s="162">
        <f t="shared" si="186"/>
        <v>-101.88000000000005</v>
      </c>
      <c r="U1569" s="71">
        <f t="shared" si="187"/>
        <v>0</v>
      </c>
      <c r="V1569" s="71">
        <f t="shared" si="188"/>
        <v>0</v>
      </c>
    </row>
    <row r="1570" spans="1:22" x14ac:dyDescent="0.25">
      <c r="A1570" s="60" t="s">
        <v>4529</v>
      </c>
      <c r="B1570" s="190" t="s">
        <v>2283</v>
      </c>
      <c r="C1570" s="191" t="s">
        <v>107</v>
      </c>
      <c r="D1570" s="192">
        <v>81501</v>
      </c>
      <c r="E1570" s="198" t="s">
        <v>729</v>
      </c>
      <c r="F1570" s="194" t="s">
        <v>102</v>
      </c>
      <c r="G1570" s="195">
        <v>4</v>
      </c>
      <c r="H1570" s="196">
        <v>4</v>
      </c>
      <c r="I1570" s="197">
        <v>68.81</v>
      </c>
      <c r="J1570" s="196">
        <v>55.49</v>
      </c>
      <c r="K1570" s="197">
        <v>0</v>
      </c>
      <c r="L1570" s="196">
        <v>0</v>
      </c>
      <c r="M1570" s="196">
        <f>TRUNC(((J1570*G1570)+(L1570*G1570)),2)</f>
        <v>221.96</v>
      </c>
      <c r="N1570" s="196">
        <f>TRUNC(((J1570*H1570)+(L1570*H1570)),2)</f>
        <v>221.96</v>
      </c>
      <c r="O1570" s="37"/>
      <c r="P1570" s="71">
        <v>68.81</v>
      </c>
      <c r="Q1570" s="71">
        <v>0</v>
      </c>
      <c r="R1570" s="71">
        <v>275.24</v>
      </c>
      <c r="S1570" s="71">
        <v>275.24</v>
      </c>
      <c r="T1570" s="162">
        <f t="shared" si="186"/>
        <v>-53.28</v>
      </c>
      <c r="U1570" s="71">
        <f t="shared" si="187"/>
        <v>221.96</v>
      </c>
      <c r="V1570" s="71">
        <f t="shared" si="188"/>
        <v>0</v>
      </c>
    </row>
    <row r="1571" spans="1:22" x14ac:dyDescent="0.25">
      <c r="A1571" s="60" t="s">
        <v>4530</v>
      </c>
      <c r="B1571" s="190" t="s">
        <v>2284</v>
      </c>
      <c r="C1571" s="191" t="s">
        <v>107</v>
      </c>
      <c r="D1571" s="192">
        <v>81504</v>
      </c>
      <c r="E1571" s="198" t="s">
        <v>731</v>
      </c>
      <c r="F1571" s="194" t="s">
        <v>102</v>
      </c>
      <c r="G1571" s="195">
        <v>4</v>
      </c>
      <c r="H1571" s="196">
        <v>4</v>
      </c>
      <c r="I1571" s="197">
        <v>62.77</v>
      </c>
      <c r="J1571" s="196">
        <v>50.62</v>
      </c>
      <c r="K1571" s="197">
        <v>0</v>
      </c>
      <c r="L1571" s="196">
        <v>0</v>
      </c>
      <c r="M1571" s="196">
        <f>TRUNC(((J1571*G1571)+(L1571*G1571)),2)</f>
        <v>202.48</v>
      </c>
      <c r="N1571" s="196">
        <f>TRUNC(((J1571*H1571)+(L1571*H1571)),2)</f>
        <v>202.48</v>
      </c>
      <c r="O1571" s="37"/>
      <c r="P1571" s="71">
        <v>62.77</v>
      </c>
      <c r="Q1571" s="71">
        <v>0</v>
      </c>
      <c r="R1571" s="71">
        <v>251.08</v>
      </c>
      <c r="S1571" s="71">
        <v>251.08</v>
      </c>
      <c r="T1571" s="162">
        <f t="shared" si="186"/>
        <v>-48.600000000000023</v>
      </c>
      <c r="U1571" s="71">
        <f t="shared" si="187"/>
        <v>202.48</v>
      </c>
      <c r="V1571" s="71">
        <f t="shared" si="188"/>
        <v>0</v>
      </c>
    </row>
    <row r="1572" spans="1:22" x14ac:dyDescent="0.25">
      <c r="A1572" s="60" t="s">
        <v>4531</v>
      </c>
      <c r="B1572" s="200" t="s">
        <v>2285</v>
      </c>
      <c r="C1572" s="201"/>
      <c r="D1572" s="201"/>
      <c r="E1572" s="202" t="s">
        <v>747</v>
      </c>
      <c r="F1572" s="201"/>
      <c r="G1572" s="203"/>
      <c r="H1572" s="203"/>
      <c r="I1572" s="177"/>
      <c r="J1572" s="203"/>
      <c r="K1572" s="177"/>
      <c r="L1572" s="203"/>
      <c r="M1572" s="204">
        <f>SUM(M1573:M1575)</f>
        <v>286.61</v>
      </c>
      <c r="N1572" s="204">
        <f>SUM(N1573:N1575)</f>
        <v>286.61</v>
      </c>
      <c r="O1572" s="37"/>
      <c r="P1572" s="72"/>
      <c r="Q1572" s="72"/>
      <c r="R1572" s="73">
        <v>355.64</v>
      </c>
      <c r="S1572" s="73">
        <v>355.64</v>
      </c>
      <c r="T1572" s="162">
        <f t="shared" si="186"/>
        <v>-69.029999999999973</v>
      </c>
      <c r="U1572" s="71">
        <f t="shared" si="187"/>
        <v>0</v>
      </c>
      <c r="V1572" s="71">
        <f t="shared" si="188"/>
        <v>0</v>
      </c>
    </row>
    <row r="1573" spans="1:22" x14ac:dyDescent="0.25">
      <c r="A1573" s="60" t="s">
        <v>4532</v>
      </c>
      <c r="B1573" s="190" t="s">
        <v>2286</v>
      </c>
      <c r="C1573" s="191" t="s">
        <v>107</v>
      </c>
      <c r="D1573" s="192">
        <v>81537</v>
      </c>
      <c r="E1573" s="198" t="s">
        <v>2287</v>
      </c>
      <c r="F1573" s="194" t="s">
        <v>102</v>
      </c>
      <c r="G1573" s="195">
        <v>3</v>
      </c>
      <c r="H1573" s="196">
        <v>3</v>
      </c>
      <c r="I1573" s="197">
        <v>4.29</v>
      </c>
      <c r="J1573" s="196">
        <v>3.45</v>
      </c>
      <c r="K1573" s="197">
        <v>6.72</v>
      </c>
      <c r="L1573" s="196">
        <v>5.41</v>
      </c>
      <c r="M1573" s="196">
        <f>TRUNC(((J1573*G1573)+(L1573*G1573)),2)</f>
        <v>26.58</v>
      </c>
      <c r="N1573" s="196">
        <f>TRUNC(((J1573*H1573)+(L1573*H1573)),2)</f>
        <v>26.58</v>
      </c>
      <c r="O1573" s="37"/>
      <c r="P1573" s="71">
        <v>4.29</v>
      </c>
      <c r="Q1573" s="71">
        <v>6.72</v>
      </c>
      <c r="R1573" s="71">
        <v>33.03</v>
      </c>
      <c r="S1573" s="71">
        <v>33.03</v>
      </c>
      <c r="T1573" s="162">
        <f t="shared" si="186"/>
        <v>-6.4500000000000028</v>
      </c>
      <c r="U1573" s="71">
        <f t="shared" si="187"/>
        <v>10.35</v>
      </c>
      <c r="V1573" s="71">
        <f t="shared" si="188"/>
        <v>16.23</v>
      </c>
    </row>
    <row r="1574" spans="1:22" x14ac:dyDescent="0.25">
      <c r="A1574" s="60" t="s">
        <v>4533</v>
      </c>
      <c r="B1574" s="190" t="s">
        <v>2288</v>
      </c>
      <c r="C1574" s="191" t="s">
        <v>107</v>
      </c>
      <c r="D1574" s="192">
        <v>81538</v>
      </c>
      <c r="E1574" s="198" t="s">
        <v>2289</v>
      </c>
      <c r="F1574" s="194" t="s">
        <v>102</v>
      </c>
      <c r="G1574" s="195">
        <v>5</v>
      </c>
      <c r="H1574" s="196">
        <v>5</v>
      </c>
      <c r="I1574" s="197">
        <v>8.86</v>
      </c>
      <c r="J1574" s="196">
        <v>7.14</v>
      </c>
      <c r="K1574" s="197">
        <v>6.72</v>
      </c>
      <c r="L1574" s="196">
        <v>5.41</v>
      </c>
      <c r="M1574" s="196">
        <f>TRUNC(((J1574*G1574)+(L1574*G1574)),2)</f>
        <v>62.75</v>
      </c>
      <c r="N1574" s="196">
        <f>TRUNC(((J1574*H1574)+(L1574*H1574)),2)</f>
        <v>62.75</v>
      </c>
      <c r="O1574" s="37"/>
      <c r="P1574" s="71">
        <v>8.86</v>
      </c>
      <c r="Q1574" s="71">
        <v>6.72</v>
      </c>
      <c r="R1574" s="71">
        <v>77.900000000000006</v>
      </c>
      <c r="S1574" s="71">
        <v>77.900000000000006</v>
      </c>
      <c r="T1574" s="162">
        <f t="shared" si="186"/>
        <v>-15.150000000000006</v>
      </c>
      <c r="U1574" s="71">
        <f t="shared" si="187"/>
        <v>35.700000000000003</v>
      </c>
      <c r="V1574" s="71">
        <f t="shared" si="188"/>
        <v>27.05</v>
      </c>
    </row>
    <row r="1575" spans="1:22" x14ac:dyDescent="0.25">
      <c r="A1575" s="60" t="s">
        <v>4534</v>
      </c>
      <c r="B1575" s="190" t="s">
        <v>2290</v>
      </c>
      <c r="C1575" s="191" t="s">
        <v>107</v>
      </c>
      <c r="D1575" s="192">
        <v>81540</v>
      </c>
      <c r="E1575" s="198" t="s">
        <v>2291</v>
      </c>
      <c r="F1575" s="194" t="s">
        <v>102</v>
      </c>
      <c r="G1575" s="195">
        <v>9</v>
      </c>
      <c r="H1575" s="196">
        <v>9</v>
      </c>
      <c r="I1575" s="197">
        <v>16.73</v>
      </c>
      <c r="J1575" s="196">
        <v>13.49</v>
      </c>
      <c r="K1575" s="197">
        <v>10.46</v>
      </c>
      <c r="L1575" s="196">
        <v>8.43</v>
      </c>
      <c r="M1575" s="196">
        <f>TRUNC(((J1575*G1575)+(L1575*G1575)),2)</f>
        <v>197.28</v>
      </c>
      <c r="N1575" s="196">
        <f>TRUNC(((J1575*H1575)+(L1575*H1575)),2)</f>
        <v>197.28</v>
      </c>
      <c r="O1575" s="37"/>
      <c r="P1575" s="71">
        <v>16.73</v>
      </c>
      <c r="Q1575" s="71">
        <v>10.46</v>
      </c>
      <c r="R1575" s="71">
        <v>244.71</v>
      </c>
      <c r="S1575" s="71">
        <v>244.71</v>
      </c>
      <c r="T1575" s="162">
        <f t="shared" si="186"/>
        <v>-47.430000000000007</v>
      </c>
      <c r="U1575" s="71">
        <f t="shared" si="187"/>
        <v>121.41</v>
      </c>
      <c r="V1575" s="71">
        <f t="shared" si="188"/>
        <v>75.87</v>
      </c>
    </row>
    <row r="1576" spans="1:22" x14ac:dyDescent="0.25">
      <c r="A1576" s="60" t="s">
        <v>4535</v>
      </c>
      <c r="B1576" s="184" t="s">
        <v>2292</v>
      </c>
      <c r="C1576" s="187"/>
      <c r="D1576" s="187"/>
      <c r="E1576" s="186" t="s">
        <v>733</v>
      </c>
      <c r="F1576" s="187"/>
      <c r="G1576" s="188"/>
      <c r="H1576" s="188"/>
      <c r="I1576" s="177"/>
      <c r="J1576" s="188"/>
      <c r="K1576" s="177"/>
      <c r="L1576" s="188"/>
      <c r="M1576" s="189">
        <f>M1577+M1583+M1586+M1591+M1594+M1596</f>
        <v>2122.87</v>
      </c>
      <c r="N1576" s="189">
        <f>N1577+N1583+N1586+N1591+N1594+N1596</f>
        <v>2122.87</v>
      </c>
      <c r="O1576" s="37"/>
      <c r="P1576" s="69"/>
      <c r="Q1576" s="69"/>
      <c r="R1576" s="70">
        <v>2634.19</v>
      </c>
      <c r="S1576" s="70">
        <v>2634.19</v>
      </c>
      <c r="T1576" s="162">
        <f t="shared" si="186"/>
        <v>-511.32000000000016</v>
      </c>
      <c r="U1576" s="71">
        <f t="shared" si="187"/>
        <v>0</v>
      </c>
      <c r="V1576" s="71">
        <f t="shared" si="188"/>
        <v>0</v>
      </c>
    </row>
    <row r="1577" spans="1:22" x14ac:dyDescent="0.25">
      <c r="A1577" s="60" t="s">
        <v>4536</v>
      </c>
      <c r="B1577" s="200" t="s">
        <v>2293</v>
      </c>
      <c r="C1577" s="201"/>
      <c r="D1577" s="201"/>
      <c r="E1577" s="202" t="s">
        <v>735</v>
      </c>
      <c r="F1577" s="201"/>
      <c r="G1577" s="203"/>
      <c r="H1577" s="203"/>
      <c r="I1577" s="177"/>
      <c r="J1577" s="203"/>
      <c r="K1577" s="177"/>
      <c r="L1577" s="203"/>
      <c r="M1577" s="204">
        <f>SUM(M1578:M1582)</f>
        <v>569.06999999999994</v>
      </c>
      <c r="N1577" s="204">
        <f>SUM(N1578:N1582)</f>
        <v>569.06999999999994</v>
      </c>
      <c r="O1577" s="37"/>
      <c r="P1577" s="72"/>
      <c r="Q1577" s="72"/>
      <c r="R1577" s="73">
        <v>705.89</v>
      </c>
      <c r="S1577" s="73">
        <v>705.89</v>
      </c>
      <c r="T1577" s="162">
        <f t="shared" si="186"/>
        <v>-136.82000000000005</v>
      </c>
      <c r="U1577" s="71">
        <f t="shared" si="187"/>
        <v>0</v>
      </c>
      <c r="V1577" s="71">
        <f t="shared" si="188"/>
        <v>0</v>
      </c>
    </row>
    <row r="1578" spans="1:22" x14ac:dyDescent="0.25">
      <c r="A1578" s="60" t="s">
        <v>4537</v>
      </c>
      <c r="B1578" s="190" t="s">
        <v>2294</v>
      </c>
      <c r="C1578" s="191" t="s">
        <v>107</v>
      </c>
      <c r="D1578" s="192">
        <v>81663</v>
      </c>
      <c r="E1578" s="198" t="s">
        <v>737</v>
      </c>
      <c r="F1578" s="194" t="s">
        <v>102</v>
      </c>
      <c r="G1578" s="195">
        <v>7</v>
      </c>
      <c r="H1578" s="196">
        <v>7</v>
      </c>
      <c r="I1578" s="197">
        <v>38.799999999999997</v>
      </c>
      <c r="J1578" s="196">
        <v>31.29</v>
      </c>
      <c r="K1578" s="197">
        <v>8.2200000000000006</v>
      </c>
      <c r="L1578" s="196">
        <v>6.62</v>
      </c>
      <c r="M1578" s="196">
        <f>TRUNC(((J1578*G1578)+(L1578*G1578)),2)</f>
        <v>265.37</v>
      </c>
      <c r="N1578" s="196">
        <f>TRUNC(((J1578*H1578)+(L1578*H1578)),2)</f>
        <v>265.37</v>
      </c>
      <c r="O1578" s="37"/>
      <c r="P1578" s="71">
        <v>38.799999999999997</v>
      </c>
      <c r="Q1578" s="71">
        <v>8.2200000000000006</v>
      </c>
      <c r="R1578" s="71">
        <v>329.14</v>
      </c>
      <c r="S1578" s="71">
        <v>329.14</v>
      </c>
      <c r="T1578" s="162">
        <f t="shared" si="186"/>
        <v>-63.769999999999982</v>
      </c>
      <c r="U1578" s="71">
        <f t="shared" si="187"/>
        <v>219.03</v>
      </c>
      <c r="V1578" s="71">
        <f t="shared" si="188"/>
        <v>46.34</v>
      </c>
    </row>
    <row r="1579" spans="1:22" x14ac:dyDescent="0.25">
      <c r="A1579" s="60" t="s">
        <v>4538</v>
      </c>
      <c r="B1579" s="190" t="s">
        <v>2295</v>
      </c>
      <c r="C1579" s="191" t="s">
        <v>107</v>
      </c>
      <c r="D1579" s="192">
        <v>82052</v>
      </c>
      <c r="E1579" s="198" t="s">
        <v>2296</v>
      </c>
      <c r="F1579" s="194" t="s">
        <v>102</v>
      </c>
      <c r="G1579" s="195">
        <v>7</v>
      </c>
      <c r="H1579" s="196">
        <v>7</v>
      </c>
      <c r="I1579" s="197">
        <v>9.5399999999999991</v>
      </c>
      <c r="J1579" s="196">
        <v>7.69</v>
      </c>
      <c r="K1579" s="197">
        <v>3.74</v>
      </c>
      <c r="L1579" s="196">
        <v>3.01</v>
      </c>
      <c r="M1579" s="196">
        <f>TRUNC(((J1579*G1579)+(L1579*G1579)),2)</f>
        <v>74.900000000000006</v>
      </c>
      <c r="N1579" s="196">
        <f>TRUNC(((J1579*H1579)+(L1579*H1579)),2)</f>
        <v>74.900000000000006</v>
      </c>
      <c r="O1579" s="37"/>
      <c r="P1579" s="71">
        <v>9.5399999999999991</v>
      </c>
      <c r="Q1579" s="71">
        <v>3.74</v>
      </c>
      <c r="R1579" s="71">
        <v>92.96</v>
      </c>
      <c r="S1579" s="71">
        <v>92.96</v>
      </c>
      <c r="T1579" s="162">
        <f t="shared" si="186"/>
        <v>-18.059999999999988</v>
      </c>
      <c r="U1579" s="71">
        <f t="shared" si="187"/>
        <v>53.83</v>
      </c>
      <c r="V1579" s="71">
        <f t="shared" si="188"/>
        <v>21.07</v>
      </c>
    </row>
    <row r="1580" spans="1:22" x14ac:dyDescent="0.25">
      <c r="A1580" s="60" t="s">
        <v>4539</v>
      </c>
      <c r="B1580" s="190" t="s">
        <v>2297</v>
      </c>
      <c r="C1580" s="191" t="s">
        <v>107</v>
      </c>
      <c r="D1580" s="192">
        <v>81761</v>
      </c>
      <c r="E1580" s="198" t="s">
        <v>2298</v>
      </c>
      <c r="F1580" s="194" t="s">
        <v>102</v>
      </c>
      <c r="G1580" s="195">
        <v>7</v>
      </c>
      <c r="H1580" s="196">
        <v>7</v>
      </c>
      <c r="I1580" s="197">
        <v>34.450000000000003</v>
      </c>
      <c r="J1580" s="196">
        <v>27.78</v>
      </c>
      <c r="K1580" s="197">
        <v>2.98</v>
      </c>
      <c r="L1580" s="196">
        <v>2.4</v>
      </c>
      <c r="M1580" s="196">
        <f>TRUNC(((J1580*G1580)+(L1580*G1580)),2)</f>
        <v>211.26</v>
      </c>
      <c r="N1580" s="196">
        <f>TRUNC(((J1580*H1580)+(L1580*H1580)),2)</f>
        <v>211.26</v>
      </c>
      <c r="O1580" s="37"/>
      <c r="P1580" s="71">
        <v>34.450000000000003</v>
      </c>
      <c r="Q1580" s="71">
        <v>2.98</v>
      </c>
      <c r="R1580" s="71">
        <v>262.01</v>
      </c>
      <c r="S1580" s="71">
        <v>262.01</v>
      </c>
      <c r="T1580" s="162">
        <f t="shared" si="186"/>
        <v>-50.75</v>
      </c>
      <c r="U1580" s="71">
        <f t="shared" si="187"/>
        <v>194.46</v>
      </c>
      <c r="V1580" s="71">
        <f t="shared" si="188"/>
        <v>16.8</v>
      </c>
    </row>
    <row r="1581" spans="1:22" x14ac:dyDescent="0.25">
      <c r="A1581" s="60" t="s">
        <v>4540</v>
      </c>
      <c r="B1581" s="190" t="s">
        <v>2299</v>
      </c>
      <c r="C1581" s="191" t="s">
        <v>107</v>
      </c>
      <c r="D1581" s="192">
        <v>81679</v>
      </c>
      <c r="E1581" s="198" t="s">
        <v>2300</v>
      </c>
      <c r="F1581" s="194" t="s">
        <v>102</v>
      </c>
      <c r="G1581" s="195">
        <v>1</v>
      </c>
      <c r="H1581" s="196">
        <v>1</v>
      </c>
      <c r="I1581" s="197">
        <v>6.52</v>
      </c>
      <c r="J1581" s="196">
        <v>5.25</v>
      </c>
      <c r="K1581" s="197">
        <v>8.2200000000000006</v>
      </c>
      <c r="L1581" s="196">
        <v>6.62</v>
      </c>
      <c r="M1581" s="196">
        <f>TRUNC(((J1581*G1581)+(L1581*G1581)),2)</f>
        <v>11.87</v>
      </c>
      <c r="N1581" s="196">
        <f>TRUNC(((J1581*H1581)+(L1581*H1581)),2)</f>
        <v>11.87</v>
      </c>
      <c r="O1581" s="37"/>
      <c r="P1581" s="71">
        <v>6.52</v>
      </c>
      <c r="Q1581" s="71">
        <v>8.2200000000000006</v>
      </c>
      <c r="R1581" s="71">
        <v>14.74</v>
      </c>
      <c r="S1581" s="71">
        <v>14.74</v>
      </c>
      <c r="T1581" s="162">
        <f t="shared" si="186"/>
        <v>-2.870000000000001</v>
      </c>
      <c r="U1581" s="71">
        <f t="shared" si="187"/>
        <v>5.25</v>
      </c>
      <c r="V1581" s="71">
        <f t="shared" si="188"/>
        <v>6.62</v>
      </c>
    </row>
    <row r="1582" spans="1:22" x14ac:dyDescent="0.25">
      <c r="A1582" s="60" t="s">
        <v>4541</v>
      </c>
      <c r="B1582" s="190" t="s">
        <v>2301</v>
      </c>
      <c r="C1582" s="191" t="s">
        <v>107</v>
      </c>
      <c r="D1582" s="192">
        <v>81790</v>
      </c>
      <c r="E1582" s="198" t="s">
        <v>2302</v>
      </c>
      <c r="F1582" s="194" t="s">
        <v>102</v>
      </c>
      <c r="G1582" s="195">
        <v>1</v>
      </c>
      <c r="H1582" s="196">
        <v>1</v>
      </c>
      <c r="I1582" s="197">
        <v>4.0599999999999996</v>
      </c>
      <c r="J1582" s="196">
        <v>3.27</v>
      </c>
      <c r="K1582" s="197">
        <v>2.98</v>
      </c>
      <c r="L1582" s="196">
        <v>2.4</v>
      </c>
      <c r="M1582" s="196">
        <f>TRUNC(((J1582*G1582)+(L1582*G1582)),2)</f>
        <v>5.67</v>
      </c>
      <c r="N1582" s="196">
        <f>TRUNC(((J1582*H1582)+(L1582*H1582)),2)</f>
        <v>5.67</v>
      </c>
      <c r="O1582" s="37"/>
      <c r="P1582" s="71">
        <v>4.0599999999999996</v>
      </c>
      <c r="Q1582" s="71">
        <v>2.98</v>
      </c>
      <c r="R1582" s="71">
        <v>7.04</v>
      </c>
      <c r="S1582" s="71">
        <v>7.04</v>
      </c>
      <c r="T1582" s="162">
        <f t="shared" si="186"/>
        <v>-1.37</v>
      </c>
      <c r="U1582" s="71">
        <f t="shared" si="187"/>
        <v>3.27</v>
      </c>
      <c r="V1582" s="71">
        <f t="shared" si="188"/>
        <v>2.4</v>
      </c>
    </row>
    <row r="1583" spans="1:22" x14ac:dyDescent="0.25">
      <c r="A1583" s="60" t="s">
        <v>4542</v>
      </c>
      <c r="B1583" s="200" t="s">
        <v>2303</v>
      </c>
      <c r="C1583" s="201"/>
      <c r="D1583" s="201"/>
      <c r="E1583" s="202" t="s">
        <v>747</v>
      </c>
      <c r="F1583" s="201"/>
      <c r="G1583" s="203"/>
      <c r="H1583" s="203"/>
      <c r="I1583" s="177"/>
      <c r="J1583" s="203"/>
      <c r="K1583" s="177"/>
      <c r="L1583" s="203"/>
      <c r="M1583" s="204">
        <f>SUM(M1584:M1585)</f>
        <v>242</v>
      </c>
      <c r="N1583" s="204">
        <f>SUM(N1584:N1585)</f>
        <v>242</v>
      </c>
      <c r="O1583" s="37"/>
      <c r="P1583" s="72"/>
      <c r="Q1583" s="72"/>
      <c r="R1583" s="73">
        <v>300.32</v>
      </c>
      <c r="S1583" s="73">
        <v>300.32</v>
      </c>
      <c r="T1583" s="162">
        <f t="shared" si="186"/>
        <v>-58.319999999999993</v>
      </c>
      <c r="U1583" s="71">
        <f t="shared" si="187"/>
        <v>0</v>
      </c>
      <c r="V1583" s="71">
        <f t="shared" si="188"/>
        <v>0</v>
      </c>
    </row>
    <row r="1584" spans="1:22" x14ac:dyDescent="0.25">
      <c r="A1584" s="60" t="s">
        <v>4543</v>
      </c>
      <c r="B1584" s="190" t="s">
        <v>2304</v>
      </c>
      <c r="C1584" s="191" t="s">
        <v>107</v>
      </c>
      <c r="D1584" s="192">
        <v>81550</v>
      </c>
      <c r="E1584" s="198" t="s">
        <v>2305</v>
      </c>
      <c r="F1584" s="194" t="s">
        <v>102</v>
      </c>
      <c r="G1584" s="195">
        <v>7</v>
      </c>
      <c r="H1584" s="196">
        <v>7</v>
      </c>
      <c r="I1584" s="197">
        <v>13.86</v>
      </c>
      <c r="J1584" s="196">
        <v>11.17</v>
      </c>
      <c r="K1584" s="197">
        <v>10.46</v>
      </c>
      <c r="L1584" s="196">
        <v>8.43</v>
      </c>
      <c r="M1584" s="196">
        <f>TRUNC(((J1584*G1584)+(L1584*G1584)),2)</f>
        <v>137.19999999999999</v>
      </c>
      <c r="N1584" s="196">
        <f>TRUNC(((J1584*H1584)+(L1584*H1584)),2)</f>
        <v>137.19999999999999</v>
      </c>
      <c r="O1584" s="37"/>
      <c r="P1584" s="71">
        <v>13.86</v>
      </c>
      <c r="Q1584" s="71">
        <v>10.46</v>
      </c>
      <c r="R1584" s="71">
        <v>170.24</v>
      </c>
      <c r="S1584" s="71">
        <v>170.24</v>
      </c>
      <c r="T1584" s="162">
        <f t="shared" si="186"/>
        <v>-33.04000000000002</v>
      </c>
      <c r="U1584" s="71">
        <f t="shared" si="187"/>
        <v>78.19</v>
      </c>
      <c r="V1584" s="71">
        <f t="shared" si="188"/>
        <v>59.01</v>
      </c>
    </row>
    <row r="1585" spans="1:22" x14ac:dyDescent="0.25">
      <c r="A1585" s="60" t="s">
        <v>4544</v>
      </c>
      <c r="B1585" s="190" t="s">
        <v>2306</v>
      </c>
      <c r="C1585" s="191" t="s">
        <v>107</v>
      </c>
      <c r="D1585" s="192">
        <v>81730</v>
      </c>
      <c r="E1585" s="198" t="s">
        <v>749</v>
      </c>
      <c r="F1585" s="194" t="s">
        <v>102</v>
      </c>
      <c r="G1585" s="195">
        <v>8</v>
      </c>
      <c r="H1585" s="196">
        <v>8</v>
      </c>
      <c r="I1585" s="197">
        <v>5.8</v>
      </c>
      <c r="J1585" s="196">
        <v>4.67</v>
      </c>
      <c r="K1585" s="197">
        <v>10.46</v>
      </c>
      <c r="L1585" s="196">
        <v>8.43</v>
      </c>
      <c r="M1585" s="196">
        <f>TRUNC(((J1585*G1585)+(L1585*G1585)),2)</f>
        <v>104.8</v>
      </c>
      <c r="N1585" s="196">
        <f>TRUNC(((J1585*H1585)+(L1585*H1585)),2)</f>
        <v>104.8</v>
      </c>
      <c r="O1585" s="37"/>
      <c r="P1585" s="71">
        <v>5.8</v>
      </c>
      <c r="Q1585" s="71">
        <v>10.46</v>
      </c>
      <c r="R1585" s="71">
        <v>130.08000000000001</v>
      </c>
      <c r="S1585" s="71">
        <v>130.08000000000001</v>
      </c>
      <c r="T1585" s="162">
        <f t="shared" si="186"/>
        <v>-25.280000000000015</v>
      </c>
      <c r="U1585" s="71">
        <f t="shared" si="187"/>
        <v>37.36</v>
      </c>
      <c r="V1585" s="71">
        <f t="shared" si="188"/>
        <v>67.44</v>
      </c>
    </row>
    <row r="1586" spans="1:22" x14ac:dyDescent="0.25">
      <c r="A1586" s="60" t="s">
        <v>4545</v>
      </c>
      <c r="B1586" s="200" t="s">
        <v>2307</v>
      </c>
      <c r="C1586" s="201"/>
      <c r="D1586" s="201"/>
      <c r="E1586" s="202" t="s">
        <v>753</v>
      </c>
      <c r="F1586" s="201"/>
      <c r="G1586" s="203"/>
      <c r="H1586" s="203"/>
      <c r="I1586" s="177"/>
      <c r="J1586" s="203"/>
      <c r="K1586" s="177"/>
      <c r="L1586" s="203"/>
      <c r="M1586" s="204">
        <f>SUM(M1587:M1590)</f>
        <v>274.28999999999996</v>
      </c>
      <c r="N1586" s="204">
        <f>SUM(N1587:N1590)</f>
        <v>274.28999999999996</v>
      </c>
      <c r="O1586" s="37"/>
      <c r="P1586" s="72"/>
      <c r="Q1586" s="72"/>
      <c r="R1586" s="73">
        <v>340.43</v>
      </c>
      <c r="S1586" s="73">
        <v>340.43</v>
      </c>
      <c r="T1586" s="162">
        <f t="shared" si="186"/>
        <v>-66.140000000000043</v>
      </c>
      <c r="U1586" s="71">
        <f t="shared" si="187"/>
        <v>0</v>
      </c>
      <c r="V1586" s="71">
        <f t="shared" si="188"/>
        <v>0</v>
      </c>
    </row>
    <row r="1587" spans="1:22" ht="24" x14ac:dyDescent="0.3">
      <c r="A1587" s="60" t="s">
        <v>4546</v>
      </c>
      <c r="B1587" s="190" t="s">
        <v>2308</v>
      </c>
      <c r="C1587" s="191" t="s">
        <v>131</v>
      </c>
      <c r="D1587" s="192">
        <v>89726</v>
      </c>
      <c r="E1587" s="198" t="s">
        <v>2017</v>
      </c>
      <c r="F1587" s="194" t="s">
        <v>102</v>
      </c>
      <c r="G1587" s="195">
        <v>4</v>
      </c>
      <c r="H1587" s="196">
        <v>4</v>
      </c>
      <c r="I1587" s="197">
        <v>5.45</v>
      </c>
      <c r="J1587" s="196">
        <v>4.3899999999999997</v>
      </c>
      <c r="K1587" s="197">
        <v>4.74</v>
      </c>
      <c r="L1587" s="196">
        <v>3.82</v>
      </c>
      <c r="M1587" s="196">
        <f>TRUNC(((J1587*G1587)+(L1587*G1587)),2)</f>
        <v>32.840000000000003</v>
      </c>
      <c r="N1587" s="196">
        <f>TRUNC(((J1587*H1587)+(L1587*H1587)),2)</f>
        <v>32.840000000000003</v>
      </c>
      <c r="O1587" s="45"/>
      <c r="P1587" s="71">
        <v>5.45</v>
      </c>
      <c r="Q1587" s="71">
        <v>4.74</v>
      </c>
      <c r="R1587" s="71">
        <v>40.76</v>
      </c>
      <c r="S1587" s="71">
        <v>40.76</v>
      </c>
      <c r="T1587" s="162">
        <f t="shared" si="186"/>
        <v>-7.9199999999999946</v>
      </c>
      <c r="U1587" s="71">
        <f t="shared" si="187"/>
        <v>17.559999999999999</v>
      </c>
      <c r="V1587" s="71">
        <f t="shared" si="188"/>
        <v>15.28</v>
      </c>
    </row>
    <row r="1588" spans="1:22" x14ac:dyDescent="0.25">
      <c r="A1588" s="60" t="s">
        <v>4547</v>
      </c>
      <c r="B1588" s="190" t="s">
        <v>2309</v>
      </c>
      <c r="C1588" s="191" t="s">
        <v>107</v>
      </c>
      <c r="D1588" s="192">
        <v>81924</v>
      </c>
      <c r="E1588" s="198" t="s">
        <v>758</v>
      </c>
      <c r="F1588" s="194" t="s">
        <v>102</v>
      </c>
      <c r="G1588" s="195">
        <v>1</v>
      </c>
      <c r="H1588" s="196">
        <v>1</v>
      </c>
      <c r="I1588" s="197">
        <v>9.81</v>
      </c>
      <c r="J1588" s="196">
        <v>7.91</v>
      </c>
      <c r="K1588" s="197">
        <v>16.82</v>
      </c>
      <c r="L1588" s="196">
        <v>13.56</v>
      </c>
      <c r="M1588" s="196">
        <f>TRUNC(((J1588*G1588)+(L1588*G1588)),2)</f>
        <v>21.47</v>
      </c>
      <c r="N1588" s="196">
        <f>TRUNC(((J1588*H1588)+(L1588*H1588)),2)</f>
        <v>21.47</v>
      </c>
      <c r="O1588" s="37"/>
      <c r="P1588" s="71">
        <v>9.81</v>
      </c>
      <c r="Q1588" s="71">
        <v>16.82</v>
      </c>
      <c r="R1588" s="71">
        <v>26.63</v>
      </c>
      <c r="S1588" s="71">
        <v>26.63</v>
      </c>
      <c r="T1588" s="162">
        <f t="shared" si="186"/>
        <v>-5.16</v>
      </c>
      <c r="U1588" s="71">
        <f t="shared" si="187"/>
        <v>7.91</v>
      </c>
      <c r="V1588" s="71">
        <f t="shared" si="188"/>
        <v>13.56</v>
      </c>
    </row>
    <row r="1589" spans="1:22" x14ac:dyDescent="0.25">
      <c r="A1589" s="60" t="s">
        <v>4548</v>
      </c>
      <c r="B1589" s="190" t="s">
        <v>2310</v>
      </c>
      <c r="C1589" s="191" t="s">
        <v>107</v>
      </c>
      <c r="D1589" s="192">
        <v>81936</v>
      </c>
      <c r="E1589" s="198" t="s">
        <v>760</v>
      </c>
      <c r="F1589" s="194" t="s">
        <v>102</v>
      </c>
      <c r="G1589" s="195">
        <v>13</v>
      </c>
      <c r="H1589" s="196">
        <v>13</v>
      </c>
      <c r="I1589" s="197">
        <v>3.22</v>
      </c>
      <c r="J1589" s="196">
        <v>2.59</v>
      </c>
      <c r="K1589" s="197">
        <v>10.46</v>
      </c>
      <c r="L1589" s="196">
        <v>8.43</v>
      </c>
      <c r="M1589" s="196">
        <f>TRUNC(((J1589*G1589)+(L1589*G1589)),2)</f>
        <v>143.26</v>
      </c>
      <c r="N1589" s="196">
        <f>TRUNC(((J1589*H1589)+(L1589*H1589)),2)</f>
        <v>143.26</v>
      </c>
      <c r="O1589" s="37"/>
      <c r="P1589" s="71">
        <v>3.22</v>
      </c>
      <c r="Q1589" s="71">
        <v>10.46</v>
      </c>
      <c r="R1589" s="71">
        <v>177.84</v>
      </c>
      <c r="S1589" s="71">
        <v>177.84</v>
      </c>
      <c r="T1589" s="162">
        <f t="shared" si="186"/>
        <v>-34.580000000000013</v>
      </c>
      <c r="U1589" s="71">
        <f t="shared" si="187"/>
        <v>33.67</v>
      </c>
      <c r="V1589" s="71">
        <f t="shared" si="188"/>
        <v>109.59</v>
      </c>
    </row>
    <row r="1590" spans="1:22" x14ac:dyDescent="0.25">
      <c r="A1590" s="60" t="s">
        <v>4549</v>
      </c>
      <c r="B1590" s="190" t="s">
        <v>2311</v>
      </c>
      <c r="C1590" s="191" t="s">
        <v>107</v>
      </c>
      <c r="D1590" s="192">
        <v>81927</v>
      </c>
      <c r="E1590" s="198" t="s">
        <v>1210</v>
      </c>
      <c r="F1590" s="194" t="s">
        <v>102</v>
      </c>
      <c r="G1590" s="195">
        <v>7</v>
      </c>
      <c r="H1590" s="196">
        <v>7</v>
      </c>
      <c r="I1590" s="197">
        <v>3.14</v>
      </c>
      <c r="J1590" s="196">
        <v>2.5299999999999998</v>
      </c>
      <c r="K1590" s="197">
        <v>10.46</v>
      </c>
      <c r="L1590" s="196">
        <v>8.43</v>
      </c>
      <c r="M1590" s="196">
        <f>TRUNC(((J1590*G1590)+(L1590*G1590)),2)</f>
        <v>76.72</v>
      </c>
      <c r="N1590" s="196">
        <f>TRUNC(((J1590*H1590)+(L1590*H1590)),2)</f>
        <v>76.72</v>
      </c>
      <c r="O1590" s="37"/>
      <c r="P1590" s="71">
        <v>3.14</v>
      </c>
      <c r="Q1590" s="71">
        <v>10.46</v>
      </c>
      <c r="R1590" s="71">
        <v>95.2</v>
      </c>
      <c r="S1590" s="71">
        <v>95.2</v>
      </c>
      <c r="T1590" s="162">
        <f t="shared" si="186"/>
        <v>-18.480000000000004</v>
      </c>
      <c r="U1590" s="71">
        <f t="shared" si="187"/>
        <v>17.71</v>
      </c>
      <c r="V1590" s="71">
        <f t="shared" si="188"/>
        <v>59.01</v>
      </c>
    </row>
    <row r="1591" spans="1:22" x14ac:dyDescent="0.25">
      <c r="A1591" s="60" t="s">
        <v>4550</v>
      </c>
      <c r="B1591" s="200" t="s">
        <v>2312</v>
      </c>
      <c r="C1591" s="201"/>
      <c r="D1591" s="201"/>
      <c r="E1591" s="202" t="s">
        <v>766</v>
      </c>
      <c r="F1591" s="201"/>
      <c r="G1591" s="203"/>
      <c r="H1591" s="203"/>
      <c r="I1591" s="177"/>
      <c r="J1591" s="203"/>
      <c r="K1591" s="177"/>
      <c r="L1591" s="203"/>
      <c r="M1591" s="204">
        <f>SUM(M1592:M1593)</f>
        <v>88.44</v>
      </c>
      <c r="N1591" s="204">
        <f>SUM(N1592:N1593)</f>
        <v>88.44</v>
      </c>
      <c r="O1591" s="37"/>
      <c r="P1591" s="72"/>
      <c r="Q1591" s="72"/>
      <c r="R1591" s="73">
        <v>109.72</v>
      </c>
      <c r="S1591" s="73">
        <v>109.72</v>
      </c>
      <c r="T1591" s="162">
        <f t="shared" si="186"/>
        <v>-21.28</v>
      </c>
      <c r="U1591" s="71">
        <f t="shared" si="187"/>
        <v>0</v>
      </c>
      <c r="V1591" s="71">
        <f t="shared" si="188"/>
        <v>0</v>
      </c>
    </row>
    <row r="1592" spans="1:22" x14ac:dyDescent="0.25">
      <c r="A1592" s="60" t="s">
        <v>4551</v>
      </c>
      <c r="B1592" s="190" t="s">
        <v>2313</v>
      </c>
      <c r="C1592" s="191" t="s">
        <v>107</v>
      </c>
      <c r="D1592" s="192">
        <v>81961</v>
      </c>
      <c r="E1592" s="198" t="s">
        <v>2023</v>
      </c>
      <c r="F1592" s="194" t="s">
        <v>102</v>
      </c>
      <c r="G1592" s="195">
        <v>1</v>
      </c>
      <c r="H1592" s="196">
        <v>1</v>
      </c>
      <c r="I1592" s="197">
        <v>3.98</v>
      </c>
      <c r="J1592" s="196">
        <v>3.2</v>
      </c>
      <c r="K1592" s="197">
        <v>10.84</v>
      </c>
      <c r="L1592" s="196">
        <v>8.74</v>
      </c>
      <c r="M1592" s="196">
        <f>TRUNC(((J1592*G1592)+(L1592*G1592)),2)</f>
        <v>11.94</v>
      </c>
      <c r="N1592" s="196">
        <f>TRUNC(((J1592*H1592)+(L1592*H1592)),2)</f>
        <v>11.94</v>
      </c>
      <c r="O1592" s="37"/>
      <c r="P1592" s="71">
        <v>3.98</v>
      </c>
      <c r="Q1592" s="71">
        <v>10.84</v>
      </c>
      <c r="R1592" s="71">
        <v>14.82</v>
      </c>
      <c r="S1592" s="71">
        <v>14.82</v>
      </c>
      <c r="T1592" s="162">
        <f t="shared" si="186"/>
        <v>-2.8800000000000008</v>
      </c>
      <c r="U1592" s="71">
        <f t="shared" si="187"/>
        <v>3.2</v>
      </c>
      <c r="V1592" s="71">
        <f t="shared" si="188"/>
        <v>8.74</v>
      </c>
    </row>
    <row r="1593" spans="1:22" x14ac:dyDescent="0.25">
      <c r="A1593" s="60" t="s">
        <v>4552</v>
      </c>
      <c r="B1593" s="190" t="s">
        <v>2314</v>
      </c>
      <c r="C1593" s="191" t="s">
        <v>107</v>
      </c>
      <c r="D1593" s="192">
        <v>81970</v>
      </c>
      <c r="E1593" s="198" t="s">
        <v>2315</v>
      </c>
      <c r="F1593" s="194" t="s">
        <v>102</v>
      </c>
      <c r="G1593" s="195">
        <v>5</v>
      </c>
      <c r="H1593" s="196">
        <v>5</v>
      </c>
      <c r="I1593" s="197">
        <v>8.14</v>
      </c>
      <c r="J1593" s="196">
        <v>6.56</v>
      </c>
      <c r="K1593" s="197">
        <v>10.84</v>
      </c>
      <c r="L1593" s="196">
        <v>8.74</v>
      </c>
      <c r="M1593" s="196">
        <f>TRUNC(((J1593*G1593)+(L1593*G1593)),2)</f>
        <v>76.5</v>
      </c>
      <c r="N1593" s="196">
        <f>TRUNC(((J1593*H1593)+(L1593*H1593)),2)</f>
        <v>76.5</v>
      </c>
      <c r="O1593" s="37"/>
      <c r="P1593" s="71">
        <v>8.14</v>
      </c>
      <c r="Q1593" s="71">
        <v>10.84</v>
      </c>
      <c r="R1593" s="71">
        <v>94.9</v>
      </c>
      <c r="S1593" s="71">
        <v>94.9</v>
      </c>
      <c r="T1593" s="162">
        <f t="shared" si="186"/>
        <v>-18.400000000000006</v>
      </c>
      <c r="U1593" s="71">
        <f t="shared" si="187"/>
        <v>32.799999999999997</v>
      </c>
      <c r="V1593" s="71">
        <f t="shared" si="188"/>
        <v>43.7</v>
      </c>
    </row>
    <row r="1594" spans="1:22" x14ac:dyDescent="0.25">
      <c r="A1594" s="60" t="s">
        <v>4553</v>
      </c>
      <c r="B1594" s="200" t="s">
        <v>2316</v>
      </c>
      <c r="C1594" s="201"/>
      <c r="D1594" s="201"/>
      <c r="E1594" s="202" t="s">
        <v>2317</v>
      </c>
      <c r="F1594" s="201"/>
      <c r="G1594" s="203"/>
      <c r="H1594" s="203"/>
      <c r="I1594" s="177"/>
      <c r="J1594" s="203"/>
      <c r="K1594" s="177"/>
      <c r="L1594" s="203"/>
      <c r="M1594" s="204">
        <f>M1595</f>
        <v>37.380000000000003</v>
      </c>
      <c r="N1594" s="204">
        <f>N1595</f>
        <v>37.380000000000003</v>
      </c>
      <c r="O1594" s="37"/>
      <c r="P1594" s="72"/>
      <c r="Q1594" s="72"/>
      <c r="R1594" s="73">
        <v>46.38</v>
      </c>
      <c r="S1594" s="73">
        <v>46.38</v>
      </c>
      <c r="T1594" s="162">
        <f t="shared" si="186"/>
        <v>-9</v>
      </c>
      <c r="U1594" s="71">
        <f t="shared" si="187"/>
        <v>0</v>
      </c>
      <c r="V1594" s="71">
        <f t="shared" si="188"/>
        <v>0</v>
      </c>
    </row>
    <row r="1595" spans="1:22" x14ac:dyDescent="0.25">
      <c r="A1595" s="60" t="s">
        <v>4554</v>
      </c>
      <c r="B1595" s="190" t="s">
        <v>2318</v>
      </c>
      <c r="C1595" s="191" t="s">
        <v>107</v>
      </c>
      <c r="D1595" s="192">
        <v>82230</v>
      </c>
      <c r="E1595" s="198" t="s">
        <v>787</v>
      </c>
      <c r="F1595" s="194" t="s">
        <v>102</v>
      </c>
      <c r="G1595" s="195">
        <v>3</v>
      </c>
      <c r="H1595" s="196">
        <v>3</v>
      </c>
      <c r="I1595" s="197">
        <v>4.62</v>
      </c>
      <c r="J1595" s="196">
        <v>3.72</v>
      </c>
      <c r="K1595" s="197">
        <v>10.84</v>
      </c>
      <c r="L1595" s="196">
        <v>8.74</v>
      </c>
      <c r="M1595" s="196">
        <f>TRUNC(((J1595*G1595)+(L1595*G1595)),2)</f>
        <v>37.380000000000003</v>
      </c>
      <c r="N1595" s="196">
        <f>TRUNC(((J1595*H1595)+(L1595*H1595)),2)</f>
        <v>37.380000000000003</v>
      </c>
      <c r="O1595" s="37"/>
      <c r="P1595" s="71">
        <v>4.62</v>
      </c>
      <c r="Q1595" s="71">
        <v>10.84</v>
      </c>
      <c r="R1595" s="71">
        <v>46.38</v>
      </c>
      <c r="S1595" s="71">
        <v>46.38</v>
      </c>
      <c r="T1595" s="162">
        <f t="shared" si="186"/>
        <v>-9</v>
      </c>
      <c r="U1595" s="71">
        <f t="shared" si="187"/>
        <v>11.16</v>
      </c>
      <c r="V1595" s="71">
        <f t="shared" si="188"/>
        <v>26.22</v>
      </c>
    </row>
    <row r="1596" spans="1:22" x14ac:dyDescent="0.25">
      <c r="A1596" s="60" t="s">
        <v>4555</v>
      </c>
      <c r="B1596" s="200" t="s">
        <v>2319</v>
      </c>
      <c r="C1596" s="201"/>
      <c r="D1596" s="201"/>
      <c r="E1596" s="202" t="s">
        <v>789</v>
      </c>
      <c r="F1596" s="201"/>
      <c r="G1596" s="203"/>
      <c r="H1596" s="203"/>
      <c r="I1596" s="177"/>
      <c r="J1596" s="203"/>
      <c r="K1596" s="177"/>
      <c r="L1596" s="203"/>
      <c r="M1596" s="204">
        <f>SUM(M1597:M1599)</f>
        <v>911.69</v>
      </c>
      <c r="N1596" s="204">
        <f>SUM(N1597:N1599)</f>
        <v>911.69</v>
      </c>
      <c r="O1596" s="37"/>
      <c r="P1596" s="72"/>
      <c r="Q1596" s="72"/>
      <c r="R1596" s="73">
        <v>1131.45</v>
      </c>
      <c r="S1596" s="73">
        <v>1131.45</v>
      </c>
      <c r="T1596" s="162">
        <f t="shared" si="186"/>
        <v>-219.76</v>
      </c>
      <c r="U1596" s="71">
        <f t="shared" si="187"/>
        <v>0</v>
      </c>
      <c r="V1596" s="71">
        <f t="shared" si="188"/>
        <v>0</v>
      </c>
    </row>
    <row r="1597" spans="1:22" x14ac:dyDescent="0.25">
      <c r="A1597" s="60" t="s">
        <v>4556</v>
      </c>
      <c r="B1597" s="190" t="s">
        <v>2320</v>
      </c>
      <c r="C1597" s="191" t="s">
        <v>107</v>
      </c>
      <c r="D1597" s="192">
        <v>82301</v>
      </c>
      <c r="E1597" s="198" t="s">
        <v>791</v>
      </c>
      <c r="F1597" s="194" t="s">
        <v>143</v>
      </c>
      <c r="G1597" s="195">
        <v>11.73</v>
      </c>
      <c r="H1597" s="196">
        <v>11.73</v>
      </c>
      <c r="I1597" s="197">
        <v>6.83</v>
      </c>
      <c r="J1597" s="196">
        <v>5.5</v>
      </c>
      <c r="K1597" s="197">
        <v>8.9600000000000009</v>
      </c>
      <c r="L1597" s="196">
        <v>7.22</v>
      </c>
      <c r="M1597" s="196">
        <f>TRUNC(((J1597*G1597)+(L1597*G1597)),2)</f>
        <v>149.19999999999999</v>
      </c>
      <c r="N1597" s="196">
        <f>TRUNC(((J1597*H1597)+(L1597*H1597)),2)</f>
        <v>149.19999999999999</v>
      </c>
      <c r="O1597" s="37"/>
      <c r="P1597" s="71">
        <v>6.83</v>
      </c>
      <c r="Q1597" s="71">
        <v>8.9600000000000009</v>
      </c>
      <c r="R1597" s="71">
        <v>185.21</v>
      </c>
      <c r="S1597" s="71">
        <v>185.21</v>
      </c>
      <c r="T1597" s="162">
        <f t="shared" si="186"/>
        <v>-36.010000000000019</v>
      </c>
      <c r="U1597" s="71">
        <f t="shared" si="187"/>
        <v>64.510000000000005</v>
      </c>
      <c r="V1597" s="71">
        <f t="shared" si="188"/>
        <v>84.69</v>
      </c>
    </row>
    <row r="1598" spans="1:22" ht="24" x14ac:dyDescent="0.3">
      <c r="A1598" s="60" t="s">
        <v>4557</v>
      </c>
      <c r="B1598" s="190" t="s">
        <v>2321</v>
      </c>
      <c r="C1598" s="191" t="s">
        <v>131</v>
      </c>
      <c r="D1598" s="192">
        <v>89798</v>
      </c>
      <c r="E1598" s="198" t="s">
        <v>793</v>
      </c>
      <c r="F1598" s="194" t="s">
        <v>143</v>
      </c>
      <c r="G1598" s="195">
        <v>44.21</v>
      </c>
      <c r="H1598" s="196">
        <v>44.21</v>
      </c>
      <c r="I1598" s="197">
        <v>11.89</v>
      </c>
      <c r="J1598" s="196">
        <v>9.58</v>
      </c>
      <c r="K1598" s="197">
        <v>1.53</v>
      </c>
      <c r="L1598" s="196">
        <v>1.23</v>
      </c>
      <c r="M1598" s="196">
        <f>TRUNC(((J1598*G1598)+(L1598*G1598)),2)</f>
        <v>477.91</v>
      </c>
      <c r="N1598" s="196">
        <f>TRUNC(((J1598*H1598)+(L1598*H1598)),2)</f>
        <v>477.91</v>
      </c>
      <c r="O1598" s="45"/>
      <c r="P1598" s="71">
        <v>11.89</v>
      </c>
      <c r="Q1598" s="71">
        <v>1.53</v>
      </c>
      <c r="R1598" s="71">
        <v>593.29</v>
      </c>
      <c r="S1598" s="71">
        <v>593.29</v>
      </c>
      <c r="T1598" s="162">
        <f t="shared" si="186"/>
        <v>-115.37999999999994</v>
      </c>
      <c r="U1598" s="71">
        <f t="shared" si="187"/>
        <v>423.53</v>
      </c>
      <c r="V1598" s="71">
        <f t="shared" si="188"/>
        <v>54.37</v>
      </c>
    </row>
    <row r="1599" spans="1:22" x14ac:dyDescent="0.25">
      <c r="A1599" s="60" t="s">
        <v>4558</v>
      </c>
      <c r="B1599" s="190" t="s">
        <v>2322</v>
      </c>
      <c r="C1599" s="191" t="s">
        <v>107</v>
      </c>
      <c r="D1599" s="192">
        <v>82304</v>
      </c>
      <c r="E1599" s="198" t="s">
        <v>811</v>
      </c>
      <c r="F1599" s="194" t="s">
        <v>143</v>
      </c>
      <c r="G1599" s="195">
        <v>10.01</v>
      </c>
      <c r="H1599" s="196">
        <v>10.01</v>
      </c>
      <c r="I1599" s="197">
        <v>15.83</v>
      </c>
      <c r="J1599" s="196">
        <v>12.76</v>
      </c>
      <c r="K1599" s="197">
        <v>19.43</v>
      </c>
      <c r="L1599" s="196">
        <v>15.67</v>
      </c>
      <c r="M1599" s="196">
        <f>TRUNC(((J1599*G1599)+(L1599*G1599)),2)</f>
        <v>284.58</v>
      </c>
      <c r="N1599" s="196">
        <f>TRUNC(((J1599*H1599)+(L1599*H1599)),2)</f>
        <v>284.58</v>
      </c>
      <c r="O1599" s="37"/>
      <c r="P1599" s="71">
        <v>15.83</v>
      </c>
      <c r="Q1599" s="71">
        <v>19.43</v>
      </c>
      <c r="R1599" s="71">
        <v>352.95</v>
      </c>
      <c r="S1599" s="71">
        <v>352.95</v>
      </c>
      <c r="T1599" s="162">
        <f t="shared" si="186"/>
        <v>-68.37</v>
      </c>
      <c r="U1599" s="71">
        <f t="shared" si="187"/>
        <v>127.72</v>
      </c>
      <c r="V1599" s="71">
        <f t="shared" si="188"/>
        <v>156.85</v>
      </c>
    </row>
    <row r="1600" spans="1:22" x14ac:dyDescent="0.25">
      <c r="A1600" s="60" t="s">
        <v>4559</v>
      </c>
      <c r="B1600" s="184" t="s">
        <v>2323</v>
      </c>
      <c r="C1600" s="187"/>
      <c r="D1600" s="187"/>
      <c r="E1600" s="186" t="s">
        <v>118</v>
      </c>
      <c r="F1600" s="187"/>
      <c r="G1600" s="188"/>
      <c r="H1600" s="188"/>
      <c r="I1600" s="177"/>
      <c r="J1600" s="188"/>
      <c r="K1600" s="177"/>
      <c r="L1600" s="188"/>
      <c r="M1600" s="189">
        <f>SUM(M1601:M1603)</f>
        <v>3649.32</v>
      </c>
      <c r="N1600" s="189">
        <f>SUM(N1601:N1603)</f>
        <v>3649.32</v>
      </c>
      <c r="O1600" s="37"/>
      <c r="P1600" s="69"/>
      <c r="Q1600" s="69"/>
      <c r="R1600" s="70">
        <v>4524.99</v>
      </c>
      <c r="S1600" s="70">
        <v>4524.99</v>
      </c>
      <c r="T1600" s="162">
        <f t="shared" si="186"/>
        <v>-875.66999999999962</v>
      </c>
      <c r="U1600" s="71">
        <f t="shared" si="187"/>
        <v>0</v>
      </c>
      <c r="V1600" s="71">
        <f t="shared" si="188"/>
        <v>0</v>
      </c>
    </row>
    <row r="1601" spans="1:22" x14ac:dyDescent="0.25">
      <c r="A1601" s="60" t="s">
        <v>4560</v>
      </c>
      <c r="B1601" s="190" t="s">
        <v>2324</v>
      </c>
      <c r="C1601" s="191" t="s">
        <v>107</v>
      </c>
      <c r="D1601" s="192">
        <v>81825</v>
      </c>
      <c r="E1601" s="198" t="s">
        <v>799</v>
      </c>
      <c r="F1601" s="194" t="s">
        <v>102</v>
      </c>
      <c r="G1601" s="195">
        <v>4</v>
      </c>
      <c r="H1601" s="196">
        <v>4</v>
      </c>
      <c r="I1601" s="197">
        <v>161.47999999999999</v>
      </c>
      <c r="J1601" s="196">
        <v>130.22999999999999</v>
      </c>
      <c r="K1601" s="197">
        <v>269.39</v>
      </c>
      <c r="L1601" s="196">
        <v>217.26</v>
      </c>
      <c r="M1601" s="196">
        <f>TRUNC(((J1601*G1601)+(L1601*G1601)),2)</f>
        <v>1389.96</v>
      </c>
      <c r="N1601" s="196">
        <f>TRUNC(((J1601*H1601)+(L1601*H1601)),2)</f>
        <v>1389.96</v>
      </c>
      <c r="O1601" s="37"/>
      <c r="P1601" s="71">
        <v>161.47999999999999</v>
      </c>
      <c r="Q1601" s="71">
        <v>269.39</v>
      </c>
      <c r="R1601" s="71">
        <v>1723.48</v>
      </c>
      <c r="S1601" s="71">
        <v>1723.48</v>
      </c>
      <c r="T1601" s="162">
        <f t="shared" si="186"/>
        <v>-333.52</v>
      </c>
      <c r="U1601" s="71">
        <f t="shared" si="187"/>
        <v>520.91999999999996</v>
      </c>
      <c r="V1601" s="71">
        <f t="shared" si="188"/>
        <v>869.04</v>
      </c>
    </row>
    <row r="1602" spans="1:22" x14ac:dyDescent="0.3">
      <c r="A1602" s="60" t="s">
        <v>4561</v>
      </c>
      <c r="B1602" s="190" t="s">
        <v>2325</v>
      </c>
      <c r="C1602" s="191" t="s">
        <v>107</v>
      </c>
      <c r="D1602" s="192">
        <v>81826</v>
      </c>
      <c r="E1602" s="198" t="s">
        <v>801</v>
      </c>
      <c r="F1602" s="194" t="s">
        <v>102</v>
      </c>
      <c r="G1602" s="195">
        <v>4</v>
      </c>
      <c r="H1602" s="196">
        <v>4</v>
      </c>
      <c r="I1602" s="197">
        <v>67.099999999999994</v>
      </c>
      <c r="J1602" s="196">
        <v>54.11</v>
      </c>
      <c r="K1602" s="197">
        <v>15.12</v>
      </c>
      <c r="L1602" s="196">
        <v>12.19</v>
      </c>
      <c r="M1602" s="196">
        <f>TRUNC(((J1602*G1602)+(L1602*G1602)),2)</f>
        <v>265.2</v>
      </c>
      <c r="N1602" s="196">
        <f>TRUNC(((J1602*H1602)+(L1602*H1602)),2)</f>
        <v>265.2</v>
      </c>
      <c r="O1602" s="45"/>
      <c r="P1602" s="71">
        <v>67.099999999999994</v>
      </c>
      <c r="Q1602" s="71">
        <v>15.12</v>
      </c>
      <c r="R1602" s="71">
        <v>328.88</v>
      </c>
      <c r="S1602" s="71">
        <v>328.88</v>
      </c>
      <c r="T1602" s="162">
        <f t="shared" si="186"/>
        <v>-63.680000000000007</v>
      </c>
      <c r="U1602" s="71">
        <f t="shared" si="187"/>
        <v>216.44</v>
      </c>
      <c r="V1602" s="71">
        <f t="shared" si="188"/>
        <v>48.76</v>
      </c>
    </row>
    <row r="1603" spans="1:22" x14ac:dyDescent="0.25">
      <c r="A1603" s="60" t="s">
        <v>4562</v>
      </c>
      <c r="B1603" s="190" t="s">
        <v>2326</v>
      </c>
      <c r="C1603" s="191" t="s">
        <v>107</v>
      </c>
      <c r="D1603" s="192">
        <v>81854</v>
      </c>
      <c r="E1603" s="198" t="s">
        <v>2327</v>
      </c>
      <c r="F1603" s="194" t="s">
        <v>102</v>
      </c>
      <c r="G1603" s="195">
        <v>1</v>
      </c>
      <c r="H1603" s="196">
        <v>1</v>
      </c>
      <c r="I1603" s="197">
        <v>1525.17</v>
      </c>
      <c r="J1603" s="196">
        <v>1230.04</v>
      </c>
      <c r="K1603" s="197">
        <v>947.46</v>
      </c>
      <c r="L1603" s="196">
        <v>764.12</v>
      </c>
      <c r="M1603" s="196">
        <f>TRUNC(((J1603*G1603)+(L1603*G1603)),2)</f>
        <v>1994.16</v>
      </c>
      <c r="N1603" s="196">
        <f>TRUNC(((J1603*H1603)+(L1603*H1603)),2)</f>
        <v>1994.16</v>
      </c>
      <c r="O1603" s="37"/>
      <c r="P1603" s="71">
        <v>1525.17</v>
      </c>
      <c r="Q1603" s="71">
        <v>947.46</v>
      </c>
      <c r="R1603" s="71">
        <v>2472.63</v>
      </c>
      <c r="S1603" s="71">
        <v>2472.63</v>
      </c>
      <c r="T1603" s="162">
        <f t="shared" si="186"/>
        <v>-478.47</v>
      </c>
      <c r="U1603" s="71">
        <f t="shared" si="187"/>
        <v>1230.04</v>
      </c>
      <c r="V1603" s="71">
        <f t="shared" si="188"/>
        <v>764.12</v>
      </c>
    </row>
    <row r="1604" spans="1:22" x14ac:dyDescent="0.25">
      <c r="A1604" s="60" t="s">
        <v>4563</v>
      </c>
      <c r="B1604" s="178" t="s">
        <v>2328</v>
      </c>
      <c r="C1604" s="181"/>
      <c r="D1604" s="181"/>
      <c r="E1604" s="180" t="s">
        <v>36</v>
      </c>
      <c r="F1604" s="181"/>
      <c r="G1604" s="182"/>
      <c r="H1604" s="182"/>
      <c r="I1604" s="177"/>
      <c r="J1604" s="182"/>
      <c r="K1604" s="177"/>
      <c r="L1604" s="182"/>
      <c r="M1604" s="183">
        <f>SUM(M1605:M1607)</f>
        <v>14526.599999999999</v>
      </c>
      <c r="N1604" s="183">
        <f>SUM(N1605:N1607)</f>
        <v>14526.599999999999</v>
      </c>
      <c r="O1604" s="37"/>
      <c r="P1604" s="67"/>
      <c r="Q1604" s="67"/>
      <c r="R1604" s="68">
        <v>18014.57</v>
      </c>
      <c r="S1604" s="68">
        <v>18014.57</v>
      </c>
      <c r="T1604" s="162">
        <f t="shared" si="186"/>
        <v>-3487.9700000000012</v>
      </c>
      <c r="U1604" s="71">
        <f t="shared" si="187"/>
        <v>0</v>
      </c>
      <c r="V1604" s="71">
        <f t="shared" si="188"/>
        <v>0</v>
      </c>
    </row>
    <row r="1605" spans="1:22" x14ac:dyDescent="0.25">
      <c r="A1605" s="60" t="s">
        <v>4564</v>
      </c>
      <c r="B1605" s="190" t="s">
        <v>2329</v>
      </c>
      <c r="C1605" s="191" t="s">
        <v>107</v>
      </c>
      <c r="D1605" s="192">
        <v>100102</v>
      </c>
      <c r="E1605" s="198" t="s">
        <v>2330</v>
      </c>
      <c r="F1605" s="194" t="s">
        <v>108</v>
      </c>
      <c r="G1605" s="195">
        <v>12.48</v>
      </c>
      <c r="H1605" s="196">
        <v>12.48</v>
      </c>
      <c r="I1605" s="197">
        <v>46.67</v>
      </c>
      <c r="J1605" s="196">
        <v>37.630000000000003</v>
      </c>
      <c r="K1605" s="197">
        <v>40.54</v>
      </c>
      <c r="L1605" s="196">
        <v>32.69</v>
      </c>
      <c r="M1605" s="196">
        <f>TRUNC(((J1605*G1605)+(L1605*G1605)),2)</f>
        <v>877.59</v>
      </c>
      <c r="N1605" s="196">
        <f>TRUNC(((J1605*H1605)+(L1605*H1605)),2)</f>
        <v>877.59</v>
      </c>
      <c r="O1605" s="37"/>
      <c r="P1605" s="71">
        <v>46.67</v>
      </c>
      <c r="Q1605" s="71">
        <v>40.54</v>
      </c>
      <c r="R1605" s="71">
        <v>1088.3800000000001</v>
      </c>
      <c r="S1605" s="71">
        <v>1088.3800000000001</v>
      </c>
      <c r="T1605" s="162">
        <f t="shared" si="186"/>
        <v>-210.79000000000008</v>
      </c>
      <c r="U1605" s="71">
        <f t="shared" si="187"/>
        <v>469.62</v>
      </c>
      <c r="V1605" s="71">
        <f t="shared" si="188"/>
        <v>407.97</v>
      </c>
    </row>
    <row r="1606" spans="1:22" x14ac:dyDescent="0.3">
      <c r="A1606" s="60" t="s">
        <v>4565</v>
      </c>
      <c r="B1606" s="190" t="s">
        <v>2331</v>
      </c>
      <c r="C1606" s="191" t="s">
        <v>107</v>
      </c>
      <c r="D1606" s="192">
        <v>100160</v>
      </c>
      <c r="E1606" s="198" t="s">
        <v>2332</v>
      </c>
      <c r="F1606" s="194" t="s">
        <v>108</v>
      </c>
      <c r="G1606" s="195">
        <v>186.5</v>
      </c>
      <c r="H1606" s="196">
        <v>186.5</v>
      </c>
      <c r="I1606" s="197">
        <v>23.65</v>
      </c>
      <c r="J1606" s="196">
        <v>19.07</v>
      </c>
      <c r="K1606" s="197">
        <v>27.93</v>
      </c>
      <c r="L1606" s="196">
        <v>22.52</v>
      </c>
      <c r="M1606" s="196">
        <f>TRUNC(((J1606*G1606)+(L1606*G1606)),2)</f>
        <v>7756.53</v>
      </c>
      <c r="N1606" s="196">
        <f>TRUNC(((J1606*H1606)+(L1606*H1606)),2)</f>
        <v>7756.53</v>
      </c>
      <c r="O1606" s="45"/>
      <c r="P1606" s="71">
        <v>23.65</v>
      </c>
      <c r="Q1606" s="71">
        <v>27.93</v>
      </c>
      <c r="R1606" s="71">
        <v>9619.67</v>
      </c>
      <c r="S1606" s="71">
        <v>9619.67</v>
      </c>
      <c r="T1606" s="162">
        <f t="shared" si="186"/>
        <v>-1863.1400000000003</v>
      </c>
      <c r="U1606" s="71">
        <f t="shared" si="187"/>
        <v>3556.55</v>
      </c>
      <c r="V1606" s="71">
        <f t="shared" si="188"/>
        <v>4199.9799999999996</v>
      </c>
    </row>
    <row r="1607" spans="1:22" x14ac:dyDescent="0.25">
      <c r="A1607" s="60" t="s">
        <v>4566</v>
      </c>
      <c r="B1607" s="190" t="s">
        <v>2333</v>
      </c>
      <c r="C1607" s="191" t="s">
        <v>107</v>
      </c>
      <c r="D1607" s="192">
        <v>100501</v>
      </c>
      <c r="E1607" s="198" t="s">
        <v>1221</v>
      </c>
      <c r="F1607" s="194" t="s">
        <v>108</v>
      </c>
      <c r="G1607" s="195">
        <v>40.54</v>
      </c>
      <c r="H1607" s="196">
        <v>40.54</v>
      </c>
      <c r="I1607" s="197">
        <v>126.54</v>
      </c>
      <c r="J1607" s="196">
        <v>102.05</v>
      </c>
      <c r="K1607" s="197">
        <v>53.69</v>
      </c>
      <c r="L1607" s="196">
        <v>43.3</v>
      </c>
      <c r="M1607" s="196">
        <f>TRUNC(((J1607*G1607)+(L1607*G1607)),2)</f>
        <v>5892.48</v>
      </c>
      <c r="N1607" s="196">
        <f>TRUNC(((J1607*H1607)+(L1607*H1607)),2)</f>
        <v>5892.48</v>
      </c>
      <c r="O1607" s="37"/>
      <c r="P1607" s="71">
        <v>126.54</v>
      </c>
      <c r="Q1607" s="71">
        <v>53.69</v>
      </c>
      <c r="R1607" s="71">
        <v>7306.52</v>
      </c>
      <c r="S1607" s="71">
        <v>7306.52</v>
      </c>
      <c r="T1607" s="162">
        <f t="shared" si="186"/>
        <v>-1414.0400000000009</v>
      </c>
      <c r="U1607" s="71">
        <f t="shared" si="187"/>
        <v>4137.1000000000004</v>
      </c>
      <c r="V1607" s="71">
        <f t="shared" si="188"/>
        <v>1755.38</v>
      </c>
    </row>
    <row r="1608" spans="1:22" x14ac:dyDescent="0.25">
      <c r="A1608" s="60" t="s">
        <v>4567</v>
      </c>
      <c r="B1608" s="178" t="s">
        <v>2334</v>
      </c>
      <c r="C1608" s="181"/>
      <c r="D1608" s="181"/>
      <c r="E1608" s="180" t="s">
        <v>38</v>
      </c>
      <c r="F1608" s="181"/>
      <c r="G1608" s="182"/>
      <c r="H1608" s="182"/>
      <c r="I1608" s="177"/>
      <c r="J1608" s="182"/>
      <c r="K1608" s="177"/>
      <c r="L1608" s="182"/>
      <c r="M1608" s="183">
        <f>SUM(M1609:M1610)</f>
        <v>5770.79</v>
      </c>
      <c r="N1608" s="183">
        <f>SUM(N1609:N1610)</f>
        <v>5770.79</v>
      </c>
      <c r="O1608" s="37"/>
      <c r="P1608" s="67"/>
      <c r="Q1608" s="67"/>
      <c r="R1608" s="68">
        <v>7159.17</v>
      </c>
      <c r="S1608" s="68">
        <v>7159.17</v>
      </c>
      <c r="T1608" s="162">
        <f t="shared" si="186"/>
        <v>-1388.38</v>
      </c>
      <c r="U1608" s="71">
        <f t="shared" si="187"/>
        <v>0</v>
      </c>
      <c r="V1608" s="71">
        <f t="shared" si="188"/>
        <v>0</v>
      </c>
    </row>
    <row r="1609" spans="1:22" x14ac:dyDescent="0.25">
      <c r="A1609" s="60" t="s">
        <v>4568</v>
      </c>
      <c r="B1609" s="190" t="s">
        <v>2335</v>
      </c>
      <c r="C1609" s="191" t="s">
        <v>107</v>
      </c>
      <c r="D1609" s="192">
        <v>120902</v>
      </c>
      <c r="E1609" s="198" t="s">
        <v>894</v>
      </c>
      <c r="F1609" s="194" t="s">
        <v>108</v>
      </c>
      <c r="G1609" s="195">
        <v>102.94</v>
      </c>
      <c r="H1609" s="196">
        <v>102.94</v>
      </c>
      <c r="I1609" s="197">
        <v>12.97</v>
      </c>
      <c r="J1609" s="196">
        <v>10.46</v>
      </c>
      <c r="K1609" s="197">
        <v>21.81</v>
      </c>
      <c r="L1609" s="196">
        <v>17.579999999999998</v>
      </c>
      <c r="M1609" s="196">
        <f>TRUNC(((J1609*G1609)+(L1609*G1609)),2)</f>
        <v>2886.43</v>
      </c>
      <c r="N1609" s="196">
        <f>TRUNC(((J1609*H1609)+(L1609*H1609)),2)</f>
        <v>2886.43</v>
      </c>
      <c r="O1609" s="37"/>
      <c r="P1609" s="71">
        <v>12.97</v>
      </c>
      <c r="Q1609" s="71">
        <v>21.81</v>
      </c>
      <c r="R1609" s="71">
        <v>3580.25</v>
      </c>
      <c r="S1609" s="71">
        <v>3580.25</v>
      </c>
      <c r="T1609" s="162">
        <f t="shared" si="186"/>
        <v>-693.82000000000016</v>
      </c>
      <c r="U1609" s="71">
        <f t="shared" si="187"/>
        <v>1076.75</v>
      </c>
      <c r="V1609" s="71">
        <f t="shared" si="188"/>
        <v>1809.68</v>
      </c>
    </row>
    <row r="1610" spans="1:22" x14ac:dyDescent="0.25">
      <c r="A1610" s="60" t="s">
        <v>4569</v>
      </c>
      <c r="B1610" s="190" t="s">
        <v>2336</v>
      </c>
      <c r="C1610" s="191" t="s">
        <v>107</v>
      </c>
      <c r="D1610" s="192">
        <v>120209</v>
      </c>
      <c r="E1610" s="198" t="s">
        <v>2337</v>
      </c>
      <c r="F1610" s="194" t="s">
        <v>108</v>
      </c>
      <c r="G1610" s="195">
        <v>137.81</v>
      </c>
      <c r="H1610" s="196">
        <v>137.81</v>
      </c>
      <c r="I1610" s="197">
        <v>12.48</v>
      </c>
      <c r="J1610" s="196">
        <v>10.06</v>
      </c>
      <c r="K1610" s="197">
        <v>13.49</v>
      </c>
      <c r="L1610" s="196">
        <v>10.87</v>
      </c>
      <c r="M1610" s="196">
        <f>TRUNC(((J1610*G1610)+(L1610*G1610)),2)</f>
        <v>2884.36</v>
      </c>
      <c r="N1610" s="196">
        <f>TRUNC(((J1610*H1610)+(L1610*H1610)),2)</f>
        <v>2884.36</v>
      </c>
      <c r="O1610" s="37"/>
      <c r="P1610" s="71">
        <v>12.48</v>
      </c>
      <c r="Q1610" s="71">
        <v>13.49</v>
      </c>
      <c r="R1610" s="71">
        <v>3578.92</v>
      </c>
      <c r="S1610" s="71">
        <v>3578.92</v>
      </c>
      <c r="T1610" s="162">
        <f t="shared" si="186"/>
        <v>-694.56</v>
      </c>
      <c r="U1610" s="71">
        <f t="shared" si="187"/>
        <v>1386.36</v>
      </c>
      <c r="V1610" s="71">
        <f t="shared" si="188"/>
        <v>1497.99</v>
      </c>
    </row>
    <row r="1611" spans="1:22" x14ac:dyDescent="0.25">
      <c r="A1611" s="60" t="s">
        <v>4570</v>
      </c>
      <c r="B1611" s="178" t="s">
        <v>2338</v>
      </c>
      <c r="C1611" s="181"/>
      <c r="D1611" s="181"/>
      <c r="E1611" s="180" t="s">
        <v>40</v>
      </c>
      <c r="F1611" s="181"/>
      <c r="G1611" s="182"/>
      <c r="H1611" s="182"/>
      <c r="I1611" s="177"/>
      <c r="J1611" s="182"/>
      <c r="K1611" s="177"/>
      <c r="L1611" s="182"/>
      <c r="M1611" s="183">
        <f>M1612</f>
        <v>56086.45</v>
      </c>
      <c r="N1611" s="183">
        <f>N1612</f>
        <v>56086.45</v>
      </c>
      <c r="O1611" s="37"/>
      <c r="P1611" s="67"/>
      <c r="Q1611" s="67"/>
      <c r="R1611" s="68">
        <v>69599.17</v>
      </c>
      <c r="S1611" s="68">
        <v>69599.17</v>
      </c>
      <c r="T1611" s="162">
        <f t="shared" si="186"/>
        <v>-13512.720000000001</v>
      </c>
      <c r="U1611" s="71">
        <f t="shared" si="187"/>
        <v>0</v>
      </c>
      <c r="V1611" s="71">
        <f t="shared" si="188"/>
        <v>0</v>
      </c>
    </row>
    <row r="1612" spans="1:22" ht="36" x14ac:dyDescent="0.3">
      <c r="A1612" s="60" t="s">
        <v>4571</v>
      </c>
      <c r="B1612" s="190" t="s">
        <v>2339</v>
      </c>
      <c r="C1612" s="191" t="s">
        <v>131</v>
      </c>
      <c r="D1612" s="192">
        <v>100775</v>
      </c>
      <c r="E1612" s="198" t="s">
        <v>1226</v>
      </c>
      <c r="F1612" s="194" t="s">
        <v>201</v>
      </c>
      <c r="G1612" s="195">
        <v>4331</v>
      </c>
      <c r="H1612" s="196">
        <v>4331</v>
      </c>
      <c r="I1612" s="197">
        <v>15.21</v>
      </c>
      <c r="J1612" s="196">
        <v>12.26</v>
      </c>
      <c r="K1612" s="197">
        <v>0.86</v>
      </c>
      <c r="L1612" s="196">
        <v>0.69</v>
      </c>
      <c r="M1612" s="196">
        <f>TRUNC(((J1612*G1612)+(L1612*G1612)),2)</f>
        <v>56086.45</v>
      </c>
      <c r="N1612" s="196">
        <f>TRUNC(((J1612*H1612)+(L1612*H1612)),2)</f>
        <v>56086.45</v>
      </c>
      <c r="O1612" s="46"/>
      <c r="P1612" s="71">
        <v>15.21</v>
      </c>
      <c r="Q1612" s="71">
        <v>0.86</v>
      </c>
      <c r="R1612" s="71">
        <v>69599.17</v>
      </c>
      <c r="S1612" s="71">
        <v>69599.17</v>
      </c>
      <c r="T1612" s="162">
        <f t="shared" si="186"/>
        <v>-13512.720000000001</v>
      </c>
      <c r="U1612" s="71">
        <f t="shared" si="187"/>
        <v>53098.06</v>
      </c>
      <c r="V1612" s="71">
        <f t="shared" si="188"/>
        <v>2988.39</v>
      </c>
    </row>
    <row r="1613" spans="1:22" x14ac:dyDescent="0.25">
      <c r="A1613" s="60" t="s">
        <v>4572</v>
      </c>
      <c r="B1613" s="178" t="s">
        <v>2340</v>
      </c>
      <c r="C1613" s="181"/>
      <c r="D1613" s="181"/>
      <c r="E1613" s="180" t="s">
        <v>42</v>
      </c>
      <c r="F1613" s="181"/>
      <c r="G1613" s="182"/>
      <c r="H1613" s="182"/>
      <c r="I1613" s="177"/>
      <c r="J1613" s="182"/>
      <c r="K1613" s="177"/>
      <c r="L1613" s="182"/>
      <c r="M1613" s="183">
        <f>M1614</f>
        <v>10727.130000000001</v>
      </c>
      <c r="N1613" s="183">
        <f>N1614</f>
        <v>10727.130000000001</v>
      </c>
      <c r="O1613" s="37"/>
      <c r="P1613" s="67"/>
      <c r="Q1613" s="67"/>
      <c r="R1613" s="68">
        <v>13304.44</v>
      </c>
      <c r="S1613" s="68">
        <v>13304.44</v>
      </c>
      <c r="T1613" s="162">
        <f t="shared" ref="T1613:T1676" si="191">N1613-S1613</f>
        <v>-2577.3099999999995</v>
      </c>
      <c r="U1613" s="71">
        <f t="shared" si="187"/>
        <v>0</v>
      </c>
      <c r="V1613" s="71">
        <f t="shared" si="188"/>
        <v>0</v>
      </c>
    </row>
    <row r="1614" spans="1:22" x14ac:dyDescent="0.25">
      <c r="A1614" s="60" t="s">
        <v>4573</v>
      </c>
      <c r="B1614" s="184" t="s">
        <v>2341</v>
      </c>
      <c r="C1614" s="187"/>
      <c r="D1614" s="187"/>
      <c r="E1614" s="186" t="s">
        <v>2342</v>
      </c>
      <c r="F1614" s="187"/>
      <c r="G1614" s="188"/>
      <c r="H1614" s="188"/>
      <c r="I1614" s="177"/>
      <c r="J1614" s="188"/>
      <c r="K1614" s="177"/>
      <c r="L1614" s="188"/>
      <c r="M1614" s="189">
        <f>SUM(M1615:M1617)</f>
        <v>10727.130000000001</v>
      </c>
      <c r="N1614" s="189">
        <f>SUM(N1615:N1617)</f>
        <v>10727.130000000001</v>
      </c>
      <c r="O1614" s="37"/>
      <c r="P1614" s="69"/>
      <c r="Q1614" s="69"/>
      <c r="R1614" s="70">
        <v>13304.44</v>
      </c>
      <c r="S1614" s="70">
        <v>13304.44</v>
      </c>
      <c r="T1614" s="162">
        <f t="shared" si="191"/>
        <v>-2577.3099999999995</v>
      </c>
      <c r="U1614" s="71">
        <f t="shared" si="187"/>
        <v>0</v>
      </c>
      <c r="V1614" s="71">
        <f t="shared" si="188"/>
        <v>0</v>
      </c>
    </row>
    <row r="1615" spans="1:22" x14ac:dyDescent="0.25">
      <c r="A1615" s="60" t="s">
        <v>4574</v>
      </c>
      <c r="B1615" s="190" t="s">
        <v>2343</v>
      </c>
      <c r="C1615" s="191" t="s">
        <v>107</v>
      </c>
      <c r="D1615" s="192">
        <v>160100</v>
      </c>
      <c r="E1615" s="198" t="s">
        <v>1229</v>
      </c>
      <c r="F1615" s="194" t="s">
        <v>108</v>
      </c>
      <c r="G1615" s="195">
        <v>269.33999999999997</v>
      </c>
      <c r="H1615" s="196">
        <v>269.33999999999997</v>
      </c>
      <c r="I1615" s="197">
        <v>37.08</v>
      </c>
      <c r="J1615" s="196">
        <v>29.9</v>
      </c>
      <c r="K1615" s="197">
        <v>4.01</v>
      </c>
      <c r="L1615" s="196">
        <v>3.23</v>
      </c>
      <c r="M1615" s="196">
        <f>TRUNC(((J1615*G1615)+(L1615*G1615)),2)</f>
        <v>8923.23</v>
      </c>
      <c r="N1615" s="196">
        <f>TRUNC(((J1615*H1615)+(L1615*H1615)),2)</f>
        <v>8923.23</v>
      </c>
      <c r="O1615" s="37"/>
      <c r="P1615" s="71">
        <v>37.08</v>
      </c>
      <c r="Q1615" s="71">
        <v>4.01</v>
      </c>
      <c r="R1615" s="71">
        <v>11067.18</v>
      </c>
      <c r="S1615" s="71">
        <v>11067.18</v>
      </c>
      <c r="T1615" s="162">
        <f t="shared" si="191"/>
        <v>-2143.9500000000007</v>
      </c>
      <c r="U1615" s="71">
        <f t="shared" si="187"/>
        <v>8053.26</v>
      </c>
      <c r="V1615" s="71">
        <f t="shared" si="188"/>
        <v>869.96</v>
      </c>
    </row>
    <row r="1616" spans="1:22" x14ac:dyDescent="0.25">
      <c r="A1616" s="60" t="s">
        <v>4575</v>
      </c>
      <c r="B1616" s="190" t="s">
        <v>2344</v>
      </c>
      <c r="C1616" s="191" t="s">
        <v>107</v>
      </c>
      <c r="D1616" s="192">
        <v>160101</v>
      </c>
      <c r="E1616" s="198" t="s">
        <v>1231</v>
      </c>
      <c r="F1616" s="194" t="s">
        <v>143</v>
      </c>
      <c r="G1616" s="195">
        <v>20.100000000000001</v>
      </c>
      <c r="H1616" s="196">
        <v>20.100000000000001</v>
      </c>
      <c r="I1616" s="197">
        <v>20.04</v>
      </c>
      <c r="J1616" s="196">
        <v>16.16</v>
      </c>
      <c r="K1616" s="197">
        <v>19.5</v>
      </c>
      <c r="L1616" s="196">
        <v>15.72</v>
      </c>
      <c r="M1616" s="196">
        <f>TRUNC(((J1616*G1616)+(L1616*G1616)),2)</f>
        <v>640.78</v>
      </c>
      <c r="N1616" s="196">
        <f>TRUNC(((J1616*H1616)+(L1616*H1616)),2)</f>
        <v>640.78</v>
      </c>
      <c r="O1616" s="37"/>
      <c r="P1616" s="71">
        <v>20.04</v>
      </c>
      <c r="Q1616" s="71">
        <v>19.5</v>
      </c>
      <c r="R1616" s="71">
        <v>794.75</v>
      </c>
      <c r="S1616" s="71">
        <v>794.75</v>
      </c>
      <c r="T1616" s="162">
        <f t="shared" si="191"/>
        <v>-153.97000000000003</v>
      </c>
      <c r="U1616" s="71">
        <f t="shared" ref="U1616:U1679" si="192">TRUNC(J1616*H1616,2)</f>
        <v>324.81</v>
      </c>
      <c r="V1616" s="71">
        <f t="shared" ref="V1616:V1679" si="193">TRUNC(L1616*H1616,2)</f>
        <v>315.97000000000003</v>
      </c>
    </row>
    <row r="1617" spans="1:22" x14ac:dyDescent="0.25">
      <c r="A1617" s="60" t="s">
        <v>4576</v>
      </c>
      <c r="B1617" s="190" t="s">
        <v>2345</v>
      </c>
      <c r="C1617" s="191" t="s">
        <v>107</v>
      </c>
      <c r="D1617" s="192">
        <v>160403</v>
      </c>
      <c r="E1617" s="198" t="s">
        <v>1233</v>
      </c>
      <c r="F1617" s="194" t="s">
        <v>143</v>
      </c>
      <c r="G1617" s="195">
        <v>67</v>
      </c>
      <c r="H1617" s="196">
        <v>67</v>
      </c>
      <c r="I1617" s="197">
        <v>10.74</v>
      </c>
      <c r="J1617" s="196">
        <v>8.66</v>
      </c>
      <c r="K1617" s="197">
        <v>10.79</v>
      </c>
      <c r="L1617" s="196">
        <v>8.6999999999999993</v>
      </c>
      <c r="M1617" s="196">
        <f>TRUNC(((J1617*G1617)+(L1617*G1617)),2)</f>
        <v>1163.1199999999999</v>
      </c>
      <c r="N1617" s="196">
        <f>TRUNC(((J1617*H1617)+(L1617*H1617)),2)</f>
        <v>1163.1199999999999</v>
      </c>
      <c r="O1617" s="37"/>
      <c r="P1617" s="71">
        <v>10.74</v>
      </c>
      <c r="Q1617" s="71">
        <v>10.79</v>
      </c>
      <c r="R1617" s="71">
        <v>1442.51</v>
      </c>
      <c r="S1617" s="71">
        <v>1442.51</v>
      </c>
      <c r="T1617" s="162">
        <f t="shared" si="191"/>
        <v>-279.3900000000001</v>
      </c>
      <c r="U1617" s="71">
        <f t="shared" si="192"/>
        <v>580.22</v>
      </c>
      <c r="V1617" s="71">
        <f t="shared" si="193"/>
        <v>582.9</v>
      </c>
    </row>
    <row r="1618" spans="1:22" x14ac:dyDescent="0.25">
      <c r="A1618" s="60" t="s">
        <v>4577</v>
      </c>
      <c r="B1618" s="178" t="s">
        <v>2346</v>
      </c>
      <c r="C1618" s="181"/>
      <c r="D1618" s="181"/>
      <c r="E1618" s="180" t="s">
        <v>44</v>
      </c>
      <c r="F1618" s="181"/>
      <c r="G1618" s="182"/>
      <c r="H1618" s="182"/>
      <c r="I1618" s="177"/>
      <c r="J1618" s="182"/>
      <c r="K1618" s="177"/>
      <c r="L1618" s="182"/>
      <c r="M1618" s="183">
        <f>SUM(M1619:M1624)</f>
        <v>14123.300000000003</v>
      </c>
      <c r="N1618" s="183">
        <f>SUM(N1619:N1624)</f>
        <v>14123.300000000003</v>
      </c>
      <c r="O1618" s="37"/>
      <c r="P1618" s="67"/>
      <c r="Q1618" s="67"/>
      <c r="R1618" s="68">
        <v>17512.23</v>
      </c>
      <c r="S1618" s="68">
        <v>17512.23</v>
      </c>
      <c r="T1618" s="162">
        <f t="shared" si="191"/>
        <v>-3388.9299999999967</v>
      </c>
      <c r="U1618" s="71">
        <f t="shared" si="192"/>
        <v>0</v>
      </c>
      <c r="V1618" s="71">
        <f t="shared" si="193"/>
        <v>0</v>
      </c>
    </row>
    <row r="1619" spans="1:22" x14ac:dyDescent="0.25">
      <c r="A1619" s="60" t="s">
        <v>4578</v>
      </c>
      <c r="B1619" s="205" t="s">
        <v>5092</v>
      </c>
      <c r="C1619" s="191" t="s">
        <v>107</v>
      </c>
      <c r="D1619" s="192">
        <v>180501</v>
      </c>
      <c r="E1619" s="193" t="s">
        <v>1240</v>
      </c>
      <c r="F1619" s="206" t="s">
        <v>108</v>
      </c>
      <c r="G1619" s="195">
        <v>15.96</v>
      </c>
      <c r="H1619" s="209">
        <v>15.96</v>
      </c>
      <c r="I1619" s="208">
        <v>688.81</v>
      </c>
      <c r="J1619" s="196">
        <v>555.52</v>
      </c>
      <c r="K1619" s="177">
        <v>45.72</v>
      </c>
      <c r="L1619" s="196">
        <v>36.869999999999997</v>
      </c>
      <c r="M1619" s="196">
        <f t="shared" ref="M1619:M1624" si="194">TRUNC(((J1619*G1619)+(L1619*G1619)),2)</f>
        <v>9454.5400000000009</v>
      </c>
      <c r="N1619" s="196">
        <f t="shared" ref="N1619:N1624" si="195">TRUNC(((J1619*H1619)+(L1619*H1619)),2)</f>
        <v>9454.5400000000009</v>
      </c>
      <c r="O1619" s="37"/>
      <c r="P1619" s="83">
        <v>688.81</v>
      </c>
      <c r="Q1619" s="82">
        <v>45.72</v>
      </c>
      <c r="R1619" s="82">
        <v>11723.09</v>
      </c>
      <c r="S1619" s="71">
        <v>11723.09</v>
      </c>
      <c r="T1619" s="162">
        <f t="shared" si="191"/>
        <v>-2268.5499999999993</v>
      </c>
      <c r="U1619" s="71">
        <f t="shared" si="192"/>
        <v>8866.09</v>
      </c>
      <c r="V1619" s="71">
        <f t="shared" si="193"/>
        <v>588.44000000000005</v>
      </c>
    </row>
    <row r="1620" spans="1:22" x14ac:dyDescent="0.25">
      <c r="A1620" s="60" t="s">
        <v>4579</v>
      </c>
      <c r="B1620" s="190" t="s">
        <v>2347</v>
      </c>
      <c r="C1620" s="191" t="s">
        <v>107</v>
      </c>
      <c r="D1620" s="192">
        <v>180381</v>
      </c>
      <c r="E1620" s="198" t="s">
        <v>1642</v>
      </c>
      <c r="F1620" s="194" t="s">
        <v>108</v>
      </c>
      <c r="G1620" s="195">
        <v>3.24</v>
      </c>
      <c r="H1620" s="196">
        <v>3.24</v>
      </c>
      <c r="I1620" s="197">
        <v>438.91</v>
      </c>
      <c r="J1620" s="196">
        <v>353.98</v>
      </c>
      <c r="K1620" s="197">
        <v>48.85</v>
      </c>
      <c r="L1620" s="196">
        <v>39.39</v>
      </c>
      <c r="M1620" s="196">
        <f t="shared" si="194"/>
        <v>1274.51</v>
      </c>
      <c r="N1620" s="196">
        <f t="shared" si="195"/>
        <v>1274.51</v>
      </c>
      <c r="O1620" s="37"/>
      <c r="P1620" s="71">
        <v>438.91</v>
      </c>
      <c r="Q1620" s="71">
        <v>48.85</v>
      </c>
      <c r="R1620" s="71">
        <v>1580.34</v>
      </c>
      <c r="S1620" s="71">
        <v>1580.34</v>
      </c>
      <c r="T1620" s="162">
        <f t="shared" si="191"/>
        <v>-305.82999999999993</v>
      </c>
      <c r="U1620" s="71">
        <f t="shared" si="192"/>
        <v>1146.8900000000001</v>
      </c>
      <c r="V1620" s="71">
        <f t="shared" si="193"/>
        <v>127.62</v>
      </c>
    </row>
    <row r="1621" spans="1:22" x14ac:dyDescent="0.25">
      <c r="A1621" s="60" t="s">
        <v>4580</v>
      </c>
      <c r="B1621" s="190" t="s">
        <v>2348</v>
      </c>
      <c r="C1621" s="191" t="s">
        <v>107</v>
      </c>
      <c r="D1621" s="192">
        <v>180380</v>
      </c>
      <c r="E1621" s="198" t="s">
        <v>2064</v>
      </c>
      <c r="F1621" s="194" t="s">
        <v>108</v>
      </c>
      <c r="G1621" s="195">
        <v>0.72</v>
      </c>
      <c r="H1621" s="196">
        <v>0.72</v>
      </c>
      <c r="I1621" s="197">
        <v>766.79</v>
      </c>
      <c r="J1621" s="196">
        <v>618.41</v>
      </c>
      <c r="K1621" s="197">
        <v>48.85</v>
      </c>
      <c r="L1621" s="196">
        <v>39.39</v>
      </c>
      <c r="M1621" s="196">
        <f t="shared" si="194"/>
        <v>473.61</v>
      </c>
      <c r="N1621" s="196">
        <f t="shared" si="195"/>
        <v>473.61</v>
      </c>
      <c r="O1621" s="37"/>
      <c r="P1621" s="71">
        <v>766.79</v>
      </c>
      <c r="Q1621" s="71">
        <v>48.85</v>
      </c>
      <c r="R1621" s="71">
        <v>587.26</v>
      </c>
      <c r="S1621" s="71">
        <v>587.26</v>
      </c>
      <c r="T1621" s="162">
        <f t="shared" si="191"/>
        <v>-113.64999999999998</v>
      </c>
      <c r="U1621" s="71">
        <f t="shared" si="192"/>
        <v>445.25</v>
      </c>
      <c r="V1621" s="71">
        <f t="shared" si="193"/>
        <v>28.36</v>
      </c>
    </row>
    <row r="1622" spans="1:22" x14ac:dyDescent="0.25">
      <c r="A1622" s="60" t="s">
        <v>4581</v>
      </c>
      <c r="B1622" s="190" t="s">
        <v>2349</v>
      </c>
      <c r="C1622" s="191" t="s">
        <v>107</v>
      </c>
      <c r="D1622" s="192">
        <v>180401</v>
      </c>
      <c r="E1622" s="198" t="s">
        <v>1640</v>
      </c>
      <c r="F1622" s="194" t="s">
        <v>108</v>
      </c>
      <c r="G1622" s="195">
        <v>2.4</v>
      </c>
      <c r="H1622" s="196">
        <v>2.4</v>
      </c>
      <c r="I1622" s="197">
        <v>231.94</v>
      </c>
      <c r="J1622" s="196">
        <v>187.05</v>
      </c>
      <c r="K1622" s="197">
        <v>48.85</v>
      </c>
      <c r="L1622" s="196">
        <v>39.39</v>
      </c>
      <c r="M1622" s="196">
        <f t="shared" si="194"/>
        <v>543.45000000000005</v>
      </c>
      <c r="N1622" s="196">
        <f t="shared" si="195"/>
        <v>543.45000000000005</v>
      </c>
      <c r="O1622" s="37"/>
      <c r="P1622" s="71">
        <v>231.94</v>
      </c>
      <c r="Q1622" s="71">
        <v>48.85</v>
      </c>
      <c r="R1622" s="71">
        <v>673.89</v>
      </c>
      <c r="S1622" s="71">
        <v>673.89</v>
      </c>
      <c r="T1622" s="162">
        <f t="shared" si="191"/>
        <v>-130.43999999999994</v>
      </c>
      <c r="U1622" s="71">
        <f t="shared" si="192"/>
        <v>448.92</v>
      </c>
      <c r="V1622" s="71">
        <f t="shared" si="193"/>
        <v>94.53</v>
      </c>
    </row>
    <row r="1623" spans="1:22" x14ac:dyDescent="0.25">
      <c r="A1623" s="60" t="s">
        <v>4582</v>
      </c>
      <c r="B1623" s="190" t="s">
        <v>2350</v>
      </c>
      <c r="C1623" s="191" t="s">
        <v>107</v>
      </c>
      <c r="D1623" s="192">
        <v>180505</v>
      </c>
      <c r="E1623" s="198" t="s">
        <v>2351</v>
      </c>
      <c r="F1623" s="194" t="s">
        <v>108</v>
      </c>
      <c r="G1623" s="195">
        <v>2.34</v>
      </c>
      <c r="H1623" s="196">
        <v>2.34</v>
      </c>
      <c r="I1623" s="197">
        <v>554.69000000000005</v>
      </c>
      <c r="J1623" s="196">
        <v>447.35</v>
      </c>
      <c r="K1623" s="197">
        <v>45.72</v>
      </c>
      <c r="L1623" s="196">
        <v>36.869999999999997</v>
      </c>
      <c r="M1623" s="196">
        <f t="shared" si="194"/>
        <v>1133.07</v>
      </c>
      <c r="N1623" s="196">
        <f t="shared" si="195"/>
        <v>1133.07</v>
      </c>
      <c r="O1623" s="37"/>
      <c r="P1623" s="71">
        <v>554.69000000000005</v>
      </c>
      <c r="Q1623" s="71">
        <v>45.72</v>
      </c>
      <c r="R1623" s="71">
        <v>1404.95</v>
      </c>
      <c r="S1623" s="71">
        <v>1404.95</v>
      </c>
      <c r="T1623" s="162">
        <f t="shared" si="191"/>
        <v>-271.88000000000011</v>
      </c>
      <c r="U1623" s="71">
        <f t="shared" si="192"/>
        <v>1046.79</v>
      </c>
      <c r="V1623" s="71">
        <f t="shared" si="193"/>
        <v>86.27</v>
      </c>
    </row>
    <row r="1624" spans="1:22" x14ac:dyDescent="0.25">
      <c r="A1624" s="60" t="s">
        <v>4583</v>
      </c>
      <c r="B1624" s="190" t="s">
        <v>2352</v>
      </c>
      <c r="C1624" s="191" t="s">
        <v>107</v>
      </c>
      <c r="D1624" s="192">
        <v>180303</v>
      </c>
      <c r="E1624" s="198" t="s">
        <v>2353</v>
      </c>
      <c r="F1624" s="194" t="s">
        <v>108</v>
      </c>
      <c r="G1624" s="195">
        <v>4.75</v>
      </c>
      <c r="H1624" s="196">
        <v>4.75</v>
      </c>
      <c r="I1624" s="197">
        <v>266.42</v>
      </c>
      <c r="J1624" s="196">
        <v>214.86</v>
      </c>
      <c r="K1624" s="197">
        <v>58.36</v>
      </c>
      <c r="L1624" s="196">
        <v>47.06</v>
      </c>
      <c r="M1624" s="196">
        <f t="shared" si="194"/>
        <v>1244.1199999999999</v>
      </c>
      <c r="N1624" s="196">
        <f t="shared" si="195"/>
        <v>1244.1199999999999</v>
      </c>
      <c r="O1624" s="37"/>
      <c r="P1624" s="71">
        <v>266.42</v>
      </c>
      <c r="Q1624" s="71">
        <v>58.36</v>
      </c>
      <c r="R1624" s="71">
        <v>1542.7</v>
      </c>
      <c r="S1624" s="71">
        <v>1542.7</v>
      </c>
      <c r="T1624" s="162">
        <f t="shared" si="191"/>
        <v>-298.58000000000015</v>
      </c>
      <c r="U1624" s="71">
        <f t="shared" si="192"/>
        <v>1020.58</v>
      </c>
      <c r="V1624" s="71">
        <f t="shared" si="193"/>
        <v>223.53</v>
      </c>
    </row>
    <row r="1625" spans="1:22" x14ac:dyDescent="0.25">
      <c r="A1625" s="60" t="s">
        <v>4584</v>
      </c>
      <c r="B1625" s="178" t="s">
        <v>2354</v>
      </c>
      <c r="C1625" s="181"/>
      <c r="D1625" s="181"/>
      <c r="E1625" s="180" t="s">
        <v>46</v>
      </c>
      <c r="F1625" s="181"/>
      <c r="G1625" s="182"/>
      <c r="H1625" s="182"/>
      <c r="I1625" s="177"/>
      <c r="J1625" s="182"/>
      <c r="K1625" s="177"/>
      <c r="L1625" s="182"/>
      <c r="M1625" s="183">
        <f>M1626</f>
        <v>1046.72</v>
      </c>
      <c r="N1625" s="183">
        <f>N1626</f>
        <v>1046.72</v>
      </c>
      <c r="O1625" s="37"/>
      <c r="P1625" s="67"/>
      <c r="Q1625" s="67"/>
      <c r="R1625" s="68">
        <v>1297.8800000000001</v>
      </c>
      <c r="S1625" s="68">
        <v>1297.8800000000001</v>
      </c>
      <c r="T1625" s="162">
        <f t="shared" si="191"/>
        <v>-251.16000000000008</v>
      </c>
      <c r="U1625" s="71">
        <f t="shared" si="192"/>
        <v>0</v>
      </c>
      <c r="V1625" s="71">
        <f t="shared" si="193"/>
        <v>0</v>
      </c>
    </row>
    <row r="1626" spans="1:22" x14ac:dyDescent="0.25">
      <c r="A1626" s="60" t="s">
        <v>4585</v>
      </c>
      <c r="B1626" s="190" t="s">
        <v>2355</v>
      </c>
      <c r="C1626" s="191" t="s">
        <v>107</v>
      </c>
      <c r="D1626" s="192">
        <v>190102</v>
      </c>
      <c r="E1626" s="198" t="s">
        <v>1243</v>
      </c>
      <c r="F1626" s="194" t="s">
        <v>108</v>
      </c>
      <c r="G1626" s="195">
        <v>6.36</v>
      </c>
      <c r="H1626" s="196">
        <v>6.36</v>
      </c>
      <c r="I1626" s="197">
        <v>204.07</v>
      </c>
      <c r="J1626" s="196">
        <v>164.58</v>
      </c>
      <c r="K1626" s="197">
        <v>0</v>
      </c>
      <c r="L1626" s="196">
        <v>0</v>
      </c>
      <c r="M1626" s="196">
        <f>TRUNC(((J1626*G1626)+(L1626*G1626)),2)</f>
        <v>1046.72</v>
      </c>
      <c r="N1626" s="196">
        <f>TRUNC(((J1626*H1626)+(L1626*H1626)),2)</f>
        <v>1046.72</v>
      </c>
      <c r="O1626" s="37"/>
      <c r="P1626" s="71">
        <v>204.07</v>
      </c>
      <c r="Q1626" s="71">
        <v>0</v>
      </c>
      <c r="R1626" s="71">
        <v>1297.8800000000001</v>
      </c>
      <c r="S1626" s="71">
        <v>1297.8800000000001</v>
      </c>
      <c r="T1626" s="162">
        <f t="shared" si="191"/>
        <v>-251.16000000000008</v>
      </c>
      <c r="U1626" s="71">
        <f t="shared" si="192"/>
        <v>1046.72</v>
      </c>
      <c r="V1626" s="71">
        <f t="shared" si="193"/>
        <v>0</v>
      </c>
    </row>
    <row r="1627" spans="1:22" x14ac:dyDescent="0.25">
      <c r="A1627" s="60" t="s">
        <v>4586</v>
      </c>
      <c r="B1627" s="178" t="s">
        <v>2356</v>
      </c>
      <c r="C1627" s="181"/>
      <c r="D1627" s="181"/>
      <c r="E1627" s="180" t="s">
        <v>48</v>
      </c>
      <c r="F1627" s="181"/>
      <c r="G1627" s="182"/>
      <c r="H1627" s="182"/>
      <c r="I1627" s="177"/>
      <c r="J1627" s="182"/>
      <c r="K1627" s="177"/>
      <c r="L1627" s="182"/>
      <c r="M1627" s="183">
        <f>SUM(M1628:M1631)</f>
        <v>25118.639999999999</v>
      </c>
      <c r="N1627" s="183">
        <f>SUM(N1628:N1631)</f>
        <v>25118.639999999999</v>
      </c>
      <c r="O1627" s="37"/>
      <c r="P1627" s="67"/>
      <c r="Q1627" s="67"/>
      <c r="R1627" s="68">
        <v>31151.77</v>
      </c>
      <c r="S1627" s="68">
        <v>31151.77</v>
      </c>
      <c r="T1627" s="162">
        <f t="shared" si="191"/>
        <v>-6033.130000000001</v>
      </c>
      <c r="U1627" s="71">
        <f t="shared" si="192"/>
        <v>0</v>
      </c>
      <c r="V1627" s="71">
        <f t="shared" si="193"/>
        <v>0</v>
      </c>
    </row>
    <row r="1628" spans="1:22" x14ac:dyDescent="0.25">
      <c r="A1628" s="60" t="s">
        <v>4587</v>
      </c>
      <c r="B1628" s="190" t="s">
        <v>2357</v>
      </c>
      <c r="C1628" s="191" t="s">
        <v>107</v>
      </c>
      <c r="D1628" s="192">
        <v>200201</v>
      </c>
      <c r="E1628" s="198" t="s">
        <v>1249</v>
      </c>
      <c r="F1628" s="194" t="s">
        <v>108</v>
      </c>
      <c r="G1628" s="195">
        <v>261.8</v>
      </c>
      <c r="H1628" s="196">
        <v>261.8</v>
      </c>
      <c r="I1628" s="197">
        <v>9.34</v>
      </c>
      <c r="J1628" s="196">
        <v>7.53</v>
      </c>
      <c r="K1628" s="197">
        <v>13.87</v>
      </c>
      <c r="L1628" s="196">
        <v>11.18</v>
      </c>
      <c r="M1628" s="196">
        <f>TRUNC(((J1628*G1628)+(L1628*G1628)),2)</f>
        <v>4898.2700000000004</v>
      </c>
      <c r="N1628" s="196">
        <f>TRUNC(((J1628*H1628)+(L1628*H1628)),2)</f>
        <v>4898.2700000000004</v>
      </c>
      <c r="O1628" s="37"/>
      <c r="P1628" s="71">
        <v>9.34</v>
      </c>
      <c r="Q1628" s="71">
        <v>13.87</v>
      </c>
      <c r="R1628" s="71">
        <v>6076.37</v>
      </c>
      <c r="S1628" s="71">
        <v>6076.37</v>
      </c>
      <c r="T1628" s="162">
        <f t="shared" si="191"/>
        <v>-1178.0999999999995</v>
      </c>
      <c r="U1628" s="71">
        <f t="shared" si="192"/>
        <v>1971.35</v>
      </c>
      <c r="V1628" s="71">
        <f t="shared" si="193"/>
        <v>2926.92</v>
      </c>
    </row>
    <row r="1629" spans="1:22" x14ac:dyDescent="0.25">
      <c r="A1629" s="60" t="s">
        <v>4588</v>
      </c>
      <c r="B1629" s="190" t="s">
        <v>2358</v>
      </c>
      <c r="C1629" s="191" t="s">
        <v>107</v>
      </c>
      <c r="D1629" s="192">
        <v>200150</v>
      </c>
      <c r="E1629" s="198" t="s">
        <v>922</v>
      </c>
      <c r="F1629" s="194" t="s">
        <v>108</v>
      </c>
      <c r="G1629" s="195">
        <v>332.68</v>
      </c>
      <c r="H1629" s="196">
        <v>332.68</v>
      </c>
      <c r="I1629" s="197">
        <v>3.66</v>
      </c>
      <c r="J1629" s="196">
        <v>2.95</v>
      </c>
      <c r="K1629" s="197">
        <v>1.24</v>
      </c>
      <c r="L1629" s="196">
        <v>1</v>
      </c>
      <c r="M1629" s="196">
        <f>TRUNC(((J1629*G1629)+(L1629*G1629)),2)</f>
        <v>1314.08</v>
      </c>
      <c r="N1629" s="196">
        <f>TRUNC(((J1629*H1629)+(L1629*H1629)),2)</f>
        <v>1314.08</v>
      </c>
      <c r="O1629" s="37"/>
      <c r="P1629" s="71">
        <v>3.66</v>
      </c>
      <c r="Q1629" s="71">
        <v>1.24</v>
      </c>
      <c r="R1629" s="71">
        <v>1630.13</v>
      </c>
      <c r="S1629" s="71">
        <v>1630.13</v>
      </c>
      <c r="T1629" s="162">
        <f t="shared" si="191"/>
        <v>-316.05000000000018</v>
      </c>
      <c r="U1629" s="71">
        <f t="shared" si="192"/>
        <v>981.4</v>
      </c>
      <c r="V1629" s="71">
        <f t="shared" si="193"/>
        <v>332.68</v>
      </c>
    </row>
    <row r="1630" spans="1:22" x14ac:dyDescent="0.25">
      <c r="A1630" s="60" t="s">
        <v>4589</v>
      </c>
      <c r="B1630" s="190" t="s">
        <v>2359</v>
      </c>
      <c r="C1630" s="191" t="s">
        <v>107</v>
      </c>
      <c r="D1630" s="192">
        <v>200403</v>
      </c>
      <c r="E1630" s="198" t="s">
        <v>924</v>
      </c>
      <c r="F1630" s="194" t="s">
        <v>108</v>
      </c>
      <c r="G1630" s="195">
        <v>70.88</v>
      </c>
      <c r="H1630" s="196">
        <v>70.88</v>
      </c>
      <c r="I1630" s="197">
        <v>2.91</v>
      </c>
      <c r="J1630" s="196">
        <v>2.34</v>
      </c>
      <c r="K1630" s="197">
        <v>15.13</v>
      </c>
      <c r="L1630" s="196">
        <v>12.2</v>
      </c>
      <c r="M1630" s="196">
        <f>TRUNC(((J1630*G1630)+(L1630*G1630)),2)</f>
        <v>1030.5899999999999</v>
      </c>
      <c r="N1630" s="196">
        <f>TRUNC(((J1630*H1630)+(L1630*H1630)),2)</f>
        <v>1030.5899999999999</v>
      </c>
      <c r="O1630" s="37"/>
      <c r="P1630" s="71">
        <v>2.91</v>
      </c>
      <c r="Q1630" s="71">
        <v>15.13</v>
      </c>
      <c r="R1630" s="71">
        <v>1278.67</v>
      </c>
      <c r="S1630" s="71">
        <v>1278.67</v>
      </c>
      <c r="T1630" s="162">
        <f t="shared" si="191"/>
        <v>-248.08000000000015</v>
      </c>
      <c r="U1630" s="71">
        <f t="shared" si="192"/>
        <v>165.85</v>
      </c>
      <c r="V1630" s="71">
        <f t="shared" si="193"/>
        <v>864.73</v>
      </c>
    </row>
    <row r="1631" spans="1:22" x14ac:dyDescent="0.25">
      <c r="A1631" s="60" t="s">
        <v>4590</v>
      </c>
      <c r="B1631" s="190" t="s">
        <v>2360</v>
      </c>
      <c r="C1631" s="191" t="s">
        <v>107</v>
      </c>
      <c r="D1631" s="192">
        <v>201302</v>
      </c>
      <c r="E1631" s="198" t="s">
        <v>1252</v>
      </c>
      <c r="F1631" s="194" t="s">
        <v>108</v>
      </c>
      <c r="G1631" s="195">
        <v>261.8</v>
      </c>
      <c r="H1631" s="196">
        <v>261.8</v>
      </c>
      <c r="I1631" s="197">
        <v>59.06</v>
      </c>
      <c r="J1631" s="196">
        <v>47.63</v>
      </c>
      <c r="K1631" s="197">
        <v>25.61</v>
      </c>
      <c r="L1631" s="196">
        <v>20.65</v>
      </c>
      <c r="M1631" s="196">
        <f>TRUNC(((J1631*G1631)+(L1631*G1631)),2)</f>
        <v>17875.7</v>
      </c>
      <c r="N1631" s="196">
        <f>TRUNC(((J1631*H1631)+(L1631*H1631)),2)</f>
        <v>17875.7</v>
      </c>
      <c r="O1631" s="37"/>
      <c r="P1631" s="71">
        <v>59.06</v>
      </c>
      <c r="Q1631" s="71">
        <v>25.61</v>
      </c>
      <c r="R1631" s="71">
        <v>22166.6</v>
      </c>
      <c r="S1631" s="71">
        <v>22166.6</v>
      </c>
      <c r="T1631" s="162">
        <f t="shared" si="191"/>
        <v>-4290.8999999999978</v>
      </c>
      <c r="U1631" s="71">
        <f t="shared" si="192"/>
        <v>12469.53</v>
      </c>
      <c r="V1631" s="71">
        <f t="shared" si="193"/>
        <v>5406.17</v>
      </c>
    </row>
    <row r="1632" spans="1:22" x14ac:dyDescent="0.25">
      <c r="A1632" s="60" t="s">
        <v>4591</v>
      </c>
      <c r="B1632" s="178" t="s">
        <v>2361</v>
      </c>
      <c r="C1632" s="181"/>
      <c r="D1632" s="181"/>
      <c r="E1632" s="180" t="s">
        <v>50</v>
      </c>
      <c r="F1632" s="181"/>
      <c r="G1632" s="182"/>
      <c r="H1632" s="182"/>
      <c r="I1632" s="177"/>
      <c r="J1632" s="182"/>
      <c r="K1632" s="177"/>
      <c r="L1632" s="182"/>
      <c r="M1632" s="183">
        <f>SUM(M1633:M1634)</f>
        <v>5983.4699999999993</v>
      </c>
      <c r="N1632" s="183">
        <f>SUM(N1633:N1634)</f>
        <v>5983.4699999999993</v>
      </c>
      <c r="O1632" s="37"/>
      <c r="P1632" s="67"/>
      <c r="Q1632" s="67"/>
      <c r="R1632" s="68">
        <v>7421.19</v>
      </c>
      <c r="S1632" s="68">
        <v>7421.19</v>
      </c>
      <c r="T1632" s="162">
        <f t="shared" si="191"/>
        <v>-1437.7200000000003</v>
      </c>
      <c r="U1632" s="71">
        <f t="shared" si="192"/>
        <v>0</v>
      </c>
      <c r="V1632" s="71">
        <f t="shared" si="193"/>
        <v>0</v>
      </c>
    </row>
    <row r="1633" spans="1:22" x14ac:dyDescent="0.25">
      <c r="A1633" s="60" t="s">
        <v>4592</v>
      </c>
      <c r="B1633" s="190" t="s">
        <v>2362</v>
      </c>
      <c r="C1633" s="191" t="s">
        <v>107</v>
      </c>
      <c r="D1633" s="192">
        <v>210499</v>
      </c>
      <c r="E1633" s="198" t="s">
        <v>2081</v>
      </c>
      <c r="F1633" s="194" t="s">
        <v>108</v>
      </c>
      <c r="G1633" s="195">
        <v>76.790000000000006</v>
      </c>
      <c r="H1633" s="196">
        <v>76.790000000000006</v>
      </c>
      <c r="I1633" s="197">
        <v>66.02</v>
      </c>
      <c r="J1633" s="196">
        <v>53.24</v>
      </c>
      <c r="K1633" s="197">
        <v>12.93</v>
      </c>
      <c r="L1633" s="196">
        <v>10.42</v>
      </c>
      <c r="M1633" s="196">
        <f>TRUNC(((J1633*G1633)+(L1633*G1633)),2)</f>
        <v>4888.45</v>
      </c>
      <c r="N1633" s="196">
        <f>TRUNC(((J1633*H1633)+(L1633*H1633)),2)</f>
        <v>4888.45</v>
      </c>
      <c r="O1633" s="37"/>
      <c r="P1633" s="75">
        <v>66.02</v>
      </c>
      <c r="Q1633" s="76">
        <v>12.93</v>
      </c>
      <c r="R1633" s="74">
        <v>6062.57</v>
      </c>
      <c r="S1633" s="75">
        <v>6062.57</v>
      </c>
      <c r="T1633" s="162">
        <f t="shared" si="191"/>
        <v>-1174.1199999999999</v>
      </c>
      <c r="U1633" s="71">
        <f t="shared" si="192"/>
        <v>4088.29</v>
      </c>
      <c r="V1633" s="71">
        <f t="shared" si="193"/>
        <v>800.15</v>
      </c>
    </row>
    <row r="1634" spans="1:22" x14ac:dyDescent="0.25">
      <c r="A1634" s="60" t="s">
        <v>4593</v>
      </c>
      <c r="B1634" s="190" t="s">
        <v>2363</v>
      </c>
      <c r="C1634" s="191" t="s">
        <v>107</v>
      </c>
      <c r="D1634" s="192">
        <v>210506</v>
      </c>
      <c r="E1634" s="198" t="s">
        <v>2083</v>
      </c>
      <c r="F1634" s="194" t="s">
        <v>143</v>
      </c>
      <c r="G1634" s="195">
        <v>94.48</v>
      </c>
      <c r="H1634" s="196">
        <v>94.48</v>
      </c>
      <c r="I1634" s="197">
        <v>14.38</v>
      </c>
      <c r="J1634" s="196">
        <v>11.59</v>
      </c>
      <c r="K1634" s="197">
        <v>0</v>
      </c>
      <c r="L1634" s="196">
        <v>0</v>
      </c>
      <c r="M1634" s="196">
        <f>TRUNC(((J1634*G1634)+(L1634*G1634)),2)</f>
        <v>1095.02</v>
      </c>
      <c r="N1634" s="196">
        <f>TRUNC(((J1634*H1634)+(L1634*H1634)),2)</f>
        <v>1095.02</v>
      </c>
      <c r="O1634" s="37"/>
      <c r="P1634" s="81">
        <v>14.38</v>
      </c>
      <c r="Q1634" s="81">
        <v>0</v>
      </c>
      <c r="R1634" s="81">
        <v>1358.62</v>
      </c>
      <c r="S1634" s="81">
        <v>1358.62</v>
      </c>
      <c r="T1634" s="162">
        <f t="shared" si="191"/>
        <v>-263.59999999999991</v>
      </c>
      <c r="U1634" s="71">
        <f t="shared" si="192"/>
        <v>1095.02</v>
      </c>
      <c r="V1634" s="71">
        <f t="shared" si="193"/>
        <v>0</v>
      </c>
    </row>
    <row r="1635" spans="1:22" x14ac:dyDescent="0.25">
      <c r="A1635" s="60" t="s">
        <v>4594</v>
      </c>
      <c r="B1635" s="178" t="s">
        <v>2364</v>
      </c>
      <c r="C1635" s="181"/>
      <c r="D1635" s="181"/>
      <c r="E1635" s="180" t="s">
        <v>52</v>
      </c>
      <c r="F1635" s="181"/>
      <c r="G1635" s="182"/>
      <c r="H1635" s="182"/>
      <c r="I1635" s="177"/>
      <c r="J1635" s="182"/>
      <c r="K1635" s="177"/>
      <c r="L1635" s="182"/>
      <c r="M1635" s="183">
        <f>M1636+M1640+M1643</f>
        <v>25361.82</v>
      </c>
      <c r="N1635" s="183">
        <f>N1636+N1640+N1643</f>
        <v>25361.82</v>
      </c>
      <c r="O1635" s="37"/>
      <c r="P1635" s="98"/>
      <c r="Q1635" s="99"/>
      <c r="R1635" s="100">
        <v>31453.47</v>
      </c>
      <c r="S1635" s="101">
        <v>31453.47</v>
      </c>
      <c r="T1635" s="162">
        <f t="shared" si="191"/>
        <v>-6091.6500000000015</v>
      </c>
      <c r="U1635" s="71">
        <f t="shared" si="192"/>
        <v>0</v>
      </c>
      <c r="V1635" s="71">
        <f t="shared" si="193"/>
        <v>0</v>
      </c>
    </row>
    <row r="1636" spans="1:22" x14ac:dyDescent="0.25">
      <c r="A1636" s="60" t="s">
        <v>4595</v>
      </c>
      <c r="B1636" s="184" t="s">
        <v>2365</v>
      </c>
      <c r="C1636" s="187"/>
      <c r="D1636" s="187"/>
      <c r="E1636" s="186" t="s">
        <v>2366</v>
      </c>
      <c r="F1636" s="187"/>
      <c r="G1636" s="188"/>
      <c r="H1636" s="188"/>
      <c r="I1636" s="177"/>
      <c r="J1636" s="188"/>
      <c r="K1636" s="177"/>
      <c r="L1636" s="188"/>
      <c r="M1636" s="189">
        <f>SUM(M1637:M1639)</f>
        <v>21011.040000000001</v>
      </c>
      <c r="N1636" s="189">
        <f>SUM(N1637:N1639)</f>
        <v>21011.040000000001</v>
      </c>
      <c r="O1636" s="37"/>
      <c r="P1636" s="77"/>
      <c r="Q1636" s="77"/>
      <c r="R1636" s="78">
        <v>26057.63</v>
      </c>
      <c r="S1636" s="78">
        <v>26057.63</v>
      </c>
      <c r="T1636" s="162">
        <f t="shared" si="191"/>
        <v>-5046.59</v>
      </c>
      <c r="U1636" s="71">
        <f t="shared" si="192"/>
        <v>0</v>
      </c>
      <c r="V1636" s="71">
        <f t="shared" si="193"/>
        <v>0</v>
      </c>
    </row>
    <row r="1637" spans="1:22" x14ac:dyDescent="0.3">
      <c r="A1637" s="60" t="s">
        <v>4596</v>
      </c>
      <c r="B1637" s="190" t="s">
        <v>2367</v>
      </c>
      <c r="C1637" s="191" t="s">
        <v>107</v>
      </c>
      <c r="D1637" s="192">
        <v>220101</v>
      </c>
      <c r="E1637" s="198" t="s">
        <v>1261</v>
      </c>
      <c r="F1637" s="194" t="s">
        <v>108</v>
      </c>
      <c r="G1637" s="195">
        <v>205.87</v>
      </c>
      <c r="H1637" s="196">
        <v>205.87</v>
      </c>
      <c r="I1637" s="197">
        <v>26.78</v>
      </c>
      <c r="J1637" s="196">
        <v>21.59</v>
      </c>
      <c r="K1637" s="197">
        <v>11.05</v>
      </c>
      <c r="L1637" s="196">
        <v>8.91</v>
      </c>
      <c r="M1637" s="196">
        <f>TRUNC(((J1637*G1637)+(L1637*G1637)),2)</f>
        <v>6279.03</v>
      </c>
      <c r="N1637" s="196">
        <f>TRUNC(((J1637*H1637)+(L1637*H1637)),2)</f>
        <v>6279.03</v>
      </c>
      <c r="O1637" s="45"/>
      <c r="P1637" s="71">
        <v>26.78</v>
      </c>
      <c r="Q1637" s="71">
        <v>11.05</v>
      </c>
      <c r="R1637" s="71">
        <v>7788.06</v>
      </c>
      <c r="S1637" s="71">
        <v>7788.06</v>
      </c>
      <c r="T1637" s="162">
        <f t="shared" si="191"/>
        <v>-1509.0300000000007</v>
      </c>
      <c r="U1637" s="71">
        <f t="shared" si="192"/>
        <v>4444.7299999999996</v>
      </c>
      <c r="V1637" s="71">
        <f t="shared" si="193"/>
        <v>1834.3</v>
      </c>
    </row>
    <row r="1638" spans="1:22" x14ac:dyDescent="0.3">
      <c r="A1638" s="60" t="s">
        <v>4597</v>
      </c>
      <c r="B1638" s="190" t="s">
        <v>2368</v>
      </c>
      <c r="C1638" s="191" t="s">
        <v>107</v>
      </c>
      <c r="D1638" s="192">
        <v>221101</v>
      </c>
      <c r="E1638" s="198" t="s">
        <v>953</v>
      </c>
      <c r="F1638" s="194" t="s">
        <v>108</v>
      </c>
      <c r="G1638" s="195">
        <v>205.87</v>
      </c>
      <c r="H1638" s="196">
        <v>205.87</v>
      </c>
      <c r="I1638" s="197">
        <v>68.959999999999994</v>
      </c>
      <c r="J1638" s="196">
        <v>55.61</v>
      </c>
      <c r="K1638" s="197">
        <v>18.32</v>
      </c>
      <c r="L1638" s="196">
        <v>14.77</v>
      </c>
      <c r="M1638" s="196">
        <f>TRUNC(((J1638*G1638)+(L1638*G1638)),2)</f>
        <v>14489.13</v>
      </c>
      <c r="N1638" s="196">
        <f>TRUNC(((J1638*H1638)+(L1638*H1638)),2)</f>
        <v>14489.13</v>
      </c>
      <c r="O1638" s="45"/>
      <c r="P1638" s="71">
        <v>68.959999999999994</v>
      </c>
      <c r="Q1638" s="71">
        <v>18.32</v>
      </c>
      <c r="R1638" s="71">
        <v>17968.330000000002</v>
      </c>
      <c r="S1638" s="71">
        <v>17968.330000000002</v>
      </c>
      <c r="T1638" s="162">
        <f t="shared" si="191"/>
        <v>-3479.2000000000025</v>
      </c>
      <c r="U1638" s="71">
        <f t="shared" si="192"/>
        <v>11448.43</v>
      </c>
      <c r="V1638" s="71">
        <f t="shared" si="193"/>
        <v>3040.69</v>
      </c>
    </row>
    <row r="1639" spans="1:22" x14ac:dyDescent="0.25">
      <c r="A1639" s="60" t="s">
        <v>4598</v>
      </c>
      <c r="B1639" s="190" t="s">
        <v>2369</v>
      </c>
      <c r="C1639" s="191" t="s">
        <v>107</v>
      </c>
      <c r="D1639" s="192">
        <v>221102</v>
      </c>
      <c r="E1639" s="198" t="s">
        <v>1264</v>
      </c>
      <c r="F1639" s="194" t="s">
        <v>143</v>
      </c>
      <c r="G1639" s="195">
        <v>15.69</v>
      </c>
      <c r="H1639" s="196">
        <v>15.69</v>
      </c>
      <c r="I1639" s="197">
        <v>19.2</v>
      </c>
      <c r="J1639" s="196">
        <v>15.48</v>
      </c>
      <c r="K1639" s="197">
        <v>0</v>
      </c>
      <c r="L1639" s="196">
        <v>0</v>
      </c>
      <c r="M1639" s="196">
        <f>TRUNC(((J1639*G1639)+(L1639*G1639)),2)</f>
        <v>242.88</v>
      </c>
      <c r="N1639" s="196">
        <f>TRUNC(((J1639*H1639)+(L1639*H1639)),2)</f>
        <v>242.88</v>
      </c>
      <c r="O1639" s="37"/>
      <c r="P1639" s="71">
        <v>19.2</v>
      </c>
      <c r="Q1639" s="71">
        <v>0</v>
      </c>
      <c r="R1639" s="71">
        <v>301.24</v>
      </c>
      <c r="S1639" s="71">
        <v>301.24</v>
      </c>
      <c r="T1639" s="162">
        <f t="shared" si="191"/>
        <v>-58.360000000000014</v>
      </c>
      <c r="U1639" s="71">
        <f t="shared" si="192"/>
        <v>242.88</v>
      </c>
      <c r="V1639" s="71">
        <f t="shared" si="193"/>
        <v>0</v>
      </c>
    </row>
    <row r="1640" spans="1:22" x14ac:dyDescent="0.25">
      <c r="A1640" s="60" t="s">
        <v>4599</v>
      </c>
      <c r="B1640" s="184" t="s">
        <v>2370</v>
      </c>
      <c r="C1640" s="187"/>
      <c r="D1640" s="187"/>
      <c r="E1640" s="186" t="s">
        <v>2371</v>
      </c>
      <c r="F1640" s="187"/>
      <c r="G1640" s="188"/>
      <c r="H1640" s="188"/>
      <c r="I1640" s="177"/>
      <c r="J1640" s="188"/>
      <c r="K1640" s="177"/>
      <c r="L1640" s="188"/>
      <c r="M1640" s="189">
        <f>SUM(M1641:M1642)</f>
        <v>1107.8399999999999</v>
      </c>
      <c r="N1640" s="189">
        <f>SUM(N1641:N1642)</f>
        <v>1107.8399999999999</v>
      </c>
      <c r="O1640" s="37"/>
      <c r="P1640" s="69"/>
      <c r="Q1640" s="69"/>
      <c r="R1640" s="70">
        <v>1373.92</v>
      </c>
      <c r="S1640" s="70">
        <v>1373.92</v>
      </c>
      <c r="T1640" s="162">
        <f t="shared" si="191"/>
        <v>-266.08000000000015</v>
      </c>
      <c r="U1640" s="71">
        <f t="shared" si="192"/>
        <v>0</v>
      </c>
      <c r="V1640" s="71">
        <f t="shared" si="193"/>
        <v>0</v>
      </c>
    </row>
    <row r="1641" spans="1:22" x14ac:dyDescent="0.25">
      <c r="A1641" s="60" t="s">
        <v>4600</v>
      </c>
      <c r="B1641" s="190" t="s">
        <v>2372</v>
      </c>
      <c r="C1641" s="191" t="s">
        <v>107</v>
      </c>
      <c r="D1641" s="192">
        <v>220107</v>
      </c>
      <c r="E1641" s="198" t="s">
        <v>932</v>
      </c>
      <c r="F1641" s="194" t="s">
        <v>125</v>
      </c>
      <c r="G1641" s="195">
        <v>0.88</v>
      </c>
      <c r="H1641" s="196">
        <v>0.88</v>
      </c>
      <c r="I1641" s="197">
        <v>181.54</v>
      </c>
      <c r="J1641" s="196">
        <v>146.41</v>
      </c>
      <c r="K1641" s="197">
        <v>25.21</v>
      </c>
      <c r="L1641" s="196">
        <v>20.329999999999998</v>
      </c>
      <c r="M1641" s="196">
        <f>TRUNC(((J1641*G1641)+(L1641*G1641)),2)</f>
        <v>146.72999999999999</v>
      </c>
      <c r="N1641" s="196">
        <f>TRUNC(((J1641*H1641)+(L1641*H1641)),2)</f>
        <v>146.72999999999999</v>
      </c>
      <c r="O1641" s="37"/>
      <c r="P1641" s="71">
        <v>181.54</v>
      </c>
      <c r="Q1641" s="71">
        <v>25.21</v>
      </c>
      <c r="R1641" s="71">
        <v>181.94</v>
      </c>
      <c r="S1641" s="71">
        <v>181.94</v>
      </c>
      <c r="T1641" s="162">
        <f t="shared" si="191"/>
        <v>-35.210000000000008</v>
      </c>
      <c r="U1641" s="71">
        <f t="shared" si="192"/>
        <v>128.84</v>
      </c>
      <c r="V1641" s="71">
        <f t="shared" si="193"/>
        <v>17.89</v>
      </c>
    </row>
    <row r="1642" spans="1:22" x14ac:dyDescent="0.25">
      <c r="A1642" s="60" t="s">
        <v>4601</v>
      </c>
      <c r="B1642" s="190" t="s">
        <v>2373</v>
      </c>
      <c r="C1642" s="191" t="s">
        <v>107</v>
      </c>
      <c r="D1642" s="192">
        <v>220059</v>
      </c>
      <c r="E1642" s="198" t="s">
        <v>486</v>
      </c>
      <c r="F1642" s="194" t="s">
        <v>108</v>
      </c>
      <c r="G1642" s="195">
        <v>29.41</v>
      </c>
      <c r="H1642" s="196">
        <v>29.41</v>
      </c>
      <c r="I1642" s="197">
        <v>30.53</v>
      </c>
      <c r="J1642" s="196">
        <v>24.62</v>
      </c>
      <c r="K1642" s="197">
        <v>10</v>
      </c>
      <c r="L1642" s="196">
        <v>8.06</v>
      </c>
      <c r="M1642" s="196">
        <f>TRUNC(((J1642*G1642)+(L1642*G1642)),2)</f>
        <v>961.11</v>
      </c>
      <c r="N1642" s="196">
        <f>TRUNC(((J1642*H1642)+(L1642*H1642)),2)</f>
        <v>961.11</v>
      </c>
      <c r="O1642" s="37"/>
      <c r="P1642" s="71">
        <v>30.53</v>
      </c>
      <c r="Q1642" s="71">
        <v>10</v>
      </c>
      <c r="R1642" s="71">
        <v>1191.98</v>
      </c>
      <c r="S1642" s="71">
        <v>1191.98</v>
      </c>
      <c r="T1642" s="162">
        <f t="shared" si="191"/>
        <v>-230.87</v>
      </c>
      <c r="U1642" s="71">
        <f t="shared" si="192"/>
        <v>724.07</v>
      </c>
      <c r="V1642" s="71">
        <f t="shared" si="193"/>
        <v>237.04</v>
      </c>
    </row>
    <row r="1643" spans="1:22" x14ac:dyDescent="0.25">
      <c r="A1643" s="60" t="s">
        <v>4602</v>
      </c>
      <c r="B1643" s="184" t="s">
        <v>2374</v>
      </c>
      <c r="C1643" s="187"/>
      <c r="D1643" s="187"/>
      <c r="E1643" s="186" t="s">
        <v>2375</v>
      </c>
      <c r="F1643" s="187"/>
      <c r="G1643" s="188"/>
      <c r="H1643" s="188"/>
      <c r="I1643" s="177"/>
      <c r="J1643" s="188"/>
      <c r="K1643" s="177"/>
      <c r="L1643" s="188"/>
      <c r="M1643" s="189">
        <f>SUM(M1644:M1646)</f>
        <v>3242.94</v>
      </c>
      <c r="N1643" s="189">
        <f>SUM(N1644:N1646)</f>
        <v>3242.94</v>
      </c>
      <c r="O1643" s="37"/>
      <c r="P1643" s="69"/>
      <c r="Q1643" s="69"/>
      <c r="R1643" s="70">
        <v>4021.92</v>
      </c>
      <c r="S1643" s="70">
        <v>4021.92</v>
      </c>
      <c r="T1643" s="162">
        <f t="shared" si="191"/>
        <v>-778.98</v>
      </c>
      <c r="U1643" s="71">
        <f t="shared" si="192"/>
        <v>0</v>
      </c>
      <c r="V1643" s="71">
        <f t="shared" si="193"/>
        <v>0</v>
      </c>
    </row>
    <row r="1644" spans="1:22" x14ac:dyDescent="0.25">
      <c r="A1644" s="60" t="s">
        <v>4603</v>
      </c>
      <c r="B1644" s="190" t="s">
        <v>2376</v>
      </c>
      <c r="C1644" s="191" t="s">
        <v>107</v>
      </c>
      <c r="D1644" s="192">
        <v>220107</v>
      </c>
      <c r="E1644" s="198" t="s">
        <v>932</v>
      </c>
      <c r="F1644" s="194" t="s">
        <v>125</v>
      </c>
      <c r="G1644" s="195">
        <v>1.2</v>
      </c>
      <c r="H1644" s="196">
        <v>1.2</v>
      </c>
      <c r="I1644" s="197">
        <v>181.54</v>
      </c>
      <c r="J1644" s="196">
        <v>146.41</v>
      </c>
      <c r="K1644" s="197">
        <v>25.21</v>
      </c>
      <c r="L1644" s="196">
        <v>20.329999999999998</v>
      </c>
      <c r="M1644" s="196">
        <f>TRUNC(((J1644*G1644)+(L1644*G1644)),2)</f>
        <v>200.08</v>
      </c>
      <c r="N1644" s="196">
        <f>TRUNC(((J1644*H1644)+(L1644*H1644)),2)</f>
        <v>200.08</v>
      </c>
      <c r="O1644" s="37"/>
      <c r="P1644" s="71">
        <v>181.54</v>
      </c>
      <c r="Q1644" s="71">
        <v>25.21</v>
      </c>
      <c r="R1644" s="71">
        <v>248.1</v>
      </c>
      <c r="S1644" s="71">
        <v>248.1</v>
      </c>
      <c r="T1644" s="162">
        <f t="shared" si="191"/>
        <v>-48.019999999999982</v>
      </c>
      <c r="U1644" s="71">
        <f t="shared" si="192"/>
        <v>175.69</v>
      </c>
      <c r="V1644" s="71">
        <f t="shared" si="193"/>
        <v>24.39</v>
      </c>
    </row>
    <row r="1645" spans="1:22" ht="24" x14ac:dyDescent="0.3">
      <c r="A1645" s="60" t="s">
        <v>4604</v>
      </c>
      <c r="B1645" s="190" t="s">
        <v>2377</v>
      </c>
      <c r="C1645" s="191" t="s">
        <v>107</v>
      </c>
      <c r="D1645" s="192">
        <v>220100</v>
      </c>
      <c r="E1645" s="198" t="s">
        <v>949</v>
      </c>
      <c r="F1645" s="194" t="s">
        <v>108</v>
      </c>
      <c r="G1645" s="195">
        <v>40.14</v>
      </c>
      <c r="H1645" s="196">
        <v>40.14</v>
      </c>
      <c r="I1645" s="197">
        <v>47.88</v>
      </c>
      <c r="J1645" s="196">
        <v>38.61</v>
      </c>
      <c r="K1645" s="197">
        <v>39.35</v>
      </c>
      <c r="L1645" s="196">
        <v>31.73</v>
      </c>
      <c r="M1645" s="196">
        <f>TRUNC(((J1645*G1645)+(L1645*G1645)),2)</f>
        <v>2823.44</v>
      </c>
      <c r="N1645" s="196">
        <f>TRUNC(((J1645*H1645)+(L1645*H1645)),2)</f>
        <v>2823.44</v>
      </c>
      <c r="O1645" s="45"/>
      <c r="P1645" s="71">
        <v>47.88</v>
      </c>
      <c r="Q1645" s="71">
        <v>39.35</v>
      </c>
      <c r="R1645" s="71">
        <v>3501.41</v>
      </c>
      <c r="S1645" s="71">
        <v>3501.41</v>
      </c>
      <c r="T1645" s="162">
        <f t="shared" si="191"/>
        <v>-677.9699999999998</v>
      </c>
      <c r="U1645" s="71">
        <f t="shared" si="192"/>
        <v>1549.8</v>
      </c>
      <c r="V1645" s="71">
        <f t="shared" si="193"/>
        <v>1273.6400000000001</v>
      </c>
    </row>
    <row r="1646" spans="1:22" x14ac:dyDescent="0.25">
      <c r="A1646" s="60" t="s">
        <v>4605</v>
      </c>
      <c r="B1646" s="190" t="s">
        <v>2378</v>
      </c>
      <c r="C1646" s="191" t="s">
        <v>107</v>
      </c>
      <c r="D1646" s="192">
        <v>220902</v>
      </c>
      <c r="E1646" s="198" t="s">
        <v>2379</v>
      </c>
      <c r="F1646" s="194" t="s">
        <v>143</v>
      </c>
      <c r="G1646" s="195">
        <v>27.6</v>
      </c>
      <c r="H1646" s="196">
        <v>27.6</v>
      </c>
      <c r="I1646" s="197">
        <v>1.49</v>
      </c>
      <c r="J1646" s="196">
        <v>1.2</v>
      </c>
      <c r="K1646" s="197">
        <v>8.3800000000000008</v>
      </c>
      <c r="L1646" s="196">
        <v>6.75</v>
      </c>
      <c r="M1646" s="196">
        <f>TRUNC(((J1646*G1646)+(L1646*G1646)),2)</f>
        <v>219.42</v>
      </c>
      <c r="N1646" s="196">
        <f>TRUNC(((J1646*H1646)+(L1646*H1646)),2)</f>
        <v>219.42</v>
      </c>
      <c r="O1646" s="37"/>
      <c r="P1646" s="71">
        <v>1.49</v>
      </c>
      <c r="Q1646" s="71">
        <v>8.3800000000000008</v>
      </c>
      <c r="R1646" s="71">
        <v>272.41000000000003</v>
      </c>
      <c r="S1646" s="71">
        <v>272.41000000000003</v>
      </c>
      <c r="T1646" s="162">
        <f t="shared" si="191"/>
        <v>-52.990000000000038</v>
      </c>
      <c r="U1646" s="71">
        <f t="shared" si="192"/>
        <v>33.119999999999997</v>
      </c>
      <c r="V1646" s="71">
        <f t="shared" si="193"/>
        <v>186.3</v>
      </c>
    </row>
    <row r="1647" spans="1:22" x14ac:dyDescent="0.25">
      <c r="A1647" s="60" t="s">
        <v>4606</v>
      </c>
      <c r="B1647" s="178" t="s">
        <v>2380</v>
      </c>
      <c r="C1647" s="181"/>
      <c r="D1647" s="181"/>
      <c r="E1647" s="180" t="s">
        <v>60</v>
      </c>
      <c r="F1647" s="181"/>
      <c r="G1647" s="182"/>
      <c r="H1647" s="182"/>
      <c r="I1647" s="177"/>
      <c r="J1647" s="182"/>
      <c r="K1647" s="177"/>
      <c r="L1647" s="182"/>
      <c r="M1647" s="183">
        <f>M1648+M1650+M1653+M1656+M1658+M1660+M1662</f>
        <v>8569.4599999999991</v>
      </c>
      <c r="N1647" s="183">
        <f>N1648+N1650+N1653+N1656+N1658+N1660+N1662</f>
        <v>8569.4599999999991</v>
      </c>
      <c r="O1647" s="37"/>
      <c r="P1647" s="67"/>
      <c r="Q1647" s="67"/>
      <c r="R1647" s="68">
        <v>10634.1</v>
      </c>
      <c r="S1647" s="68">
        <v>10634.1</v>
      </c>
      <c r="T1647" s="162">
        <f t="shared" si="191"/>
        <v>-2064.6400000000012</v>
      </c>
      <c r="U1647" s="71">
        <f t="shared" si="192"/>
        <v>0</v>
      </c>
      <c r="V1647" s="71">
        <f t="shared" si="193"/>
        <v>0</v>
      </c>
    </row>
    <row r="1648" spans="1:22" x14ac:dyDescent="0.25">
      <c r="A1648" s="60" t="s">
        <v>4607</v>
      </c>
      <c r="B1648" s="184" t="s">
        <v>2381</v>
      </c>
      <c r="C1648" s="187"/>
      <c r="D1648" s="187"/>
      <c r="E1648" s="186" t="s">
        <v>2382</v>
      </c>
      <c r="F1648" s="187"/>
      <c r="G1648" s="188"/>
      <c r="H1648" s="188"/>
      <c r="I1648" s="177"/>
      <c r="J1648" s="188"/>
      <c r="K1648" s="177"/>
      <c r="L1648" s="188"/>
      <c r="M1648" s="189">
        <f>M1649</f>
        <v>162.83000000000001</v>
      </c>
      <c r="N1648" s="189">
        <f>N1649</f>
        <v>162.83000000000001</v>
      </c>
      <c r="O1648" s="37"/>
      <c r="P1648" s="69"/>
      <c r="Q1648" s="69"/>
      <c r="R1648" s="70">
        <v>202.02</v>
      </c>
      <c r="S1648" s="70">
        <v>202.02</v>
      </c>
      <c r="T1648" s="162">
        <f t="shared" si="191"/>
        <v>-39.19</v>
      </c>
      <c r="U1648" s="71">
        <f t="shared" si="192"/>
        <v>0</v>
      </c>
      <c r="V1648" s="71">
        <f t="shared" si="193"/>
        <v>0</v>
      </c>
    </row>
    <row r="1649" spans="1:22" x14ac:dyDescent="0.25">
      <c r="A1649" s="60" t="s">
        <v>4608</v>
      </c>
      <c r="B1649" s="190" t="s">
        <v>2383</v>
      </c>
      <c r="C1649" s="191" t="s">
        <v>107</v>
      </c>
      <c r="D1649" s="192">
        <v>261550</v>
      </c>
      <c r="E1649" s="198" t="s">
        <v>1282</v>
      </c>
      <c r="F1649" s="194" t="s">
        <v>108</v>
      </c>
      <c r="G1649" s="195">
        <v>12.17</v>
      </c>
      <c r="H1649" s="196">
        <v>12.17</v>
      </c>
      <c r="I1649" s="197">
        <v>7.64</v>
      </c>
      <c r="J1649" s="196">
        <v>6.16</v>
      </c>
      <c r="K1649" s="197">
        <v>8.9600000000000009</v>
      </c>
      <c r="L1649" s="196">
        <v>7.22</v>
      </c>
      <c r="M1649" s="196">
        <f>TRUNC(((J1649*G1649)+(L1649*G1649)),2)</f>
        <v>162.83000000000001</v>
      </c>
      <c r="N1649" s="196">
        <f>TRUNC(((J1649*H1649)+(L1649*H1649)),2)</f>
        <v>162.83000000000001</v>
      </c>
      <c r="O1649" s="37"/>
      <c r="P1649" s="71">
        <v>7.64</v>
      </c>
      <c r="Q1649" s="71">
        <v>8.9600000000000009</v>
      </c>
      <c r="R1649" s="71">
        <v>202.02</v>
      </c>
      <c r="S1649" s="71">
        <v>202.02</v>
      </c>
      <c r="T1649" s="162">
        <f t="shared" si="191"/>
        <v>-39.19</v>
      </c>
      <c r="U1649" s="71">
        <f t="shared" si="192"/>
        <v>74.959999999999994</v>
      </c>
      <c r="V1649" s="71">
        <f t="shared" si="193"/>
        <v>87.86</v>
      </c>
    </row>
    <row r="1650" spans="1:22" x14ac:dyDescent="0.25">
      <c r="A1650" s="60" t="s">
        <v>4609</v>
      </c>
      <c r="B1650" s="184" t="s">
        <v>2384</v>
      </c>
      <c r="C1650" s="187"/>
      <c r="D1650" s="187"/>
      <c r="E1650" s="186" t="s">
        <v>2385</v>
      </c>
      <c r="F1650" s="187"/>
      <c r="G1650" s="188"/>
      <c r="H1650" s="188"/>
      <c r="I1650" s="177"/>
      <c r="J1650" s="188"/>
      <c r="K1650" s="177"/>
      <c r="L1650" s="188"/>
      <c r="M1650" s="189">
        <f>SUM(M1651:M1652)</f>
        <v>1466.1599999999999</v>
      </c>
      <c r="N1650" s="189">
        <f>SUM(N1651:N1652)</f>
        <v>1466.1599999999999</v>
      </c>
      <c r="O1650" s="37"/>
      <c r="P1650" s="69"/>
      <c r="Q1650" s="69"/>
      <c r="R1650" s="70">
        <v>1819.65</v>
      </c>
      <c r="S1650" s="70">
        <v>1819.65</v>
      </c>
      <c r="T1650" s="162">
        <f t="shared" si="191"/>
        <v>-353.49000000000024</v>
      </c>
      <c r="U1650" s="71">
        <f t="shared" si="192"/>
        <v>0</v>
      </c>
      <c r="V1650" s="71">
        <f t="shared" si="193"/>
        <v>0</v>
      </c>
    </row>
    <row r="1651" spans="1:22" x14ac:dyDescent="0.25">
      <c r="A1651" s="60" t="s">
        <v>4610</v>
      </c>
      <c r="B1651" s="190" t="s">
        <v>2386</v>
      </c>
      <c r="C1651" s="191" t="s">
        <v>107</v>
      </c>
      <c r="D1651" s="192">
        <v>261300</v>
      </c>
      <c r="E1651" s="198" t="s">
        <v>1274</v>
      </c>
      <c r="F1651" s="194" t="s">
        <v>108</v>
      </c>
      <c r="G1651" s="195">
        <v>81.569999999999993</v>
      </c>
      <c r="H1651" s="196">
        <v>81.569999999999993</v>
      </c>
      <c r="I1651" s="197">
        <v>2.16</v>
      </c>
      <c r="J1651" s="196">
        <v>1.74</v>
      </c>
      <c r="K1651" s="197">
        <v>9.6999999999999993</v>
      </c>
      <c r="L1651" s="196">
        <v>7.82</v>
      </c>
      <c r="M1651" s="196">
        <f>TRUNC(((J1651*G1651)+(L1651*G1651)),2)</f>
        <v>779.8</v>
      </c>
      <c r="N1651" s="196">
        <f>TRUNC(((J1651*H1651)+(L1651*H1651)),2)</f>
        <v>779.8</v>
      </c>
      <c r="O1651" s="37"/>
      <c r="P1651" s="71">
        <v>2.16</v>
      </c>
      <c r="Q1651" s="71">
        <v>9.6999999999999993</v>
      </c>
      <c r="R1651" s="71">
        <v>967.42</v>
      </c>
      <c r="S1651" s="71">
        <v>967.42</v>
      </c>
      <c r="T1651" s="162">
        <f t="shared" si="191"/>
        <v>-187.62</v>
      </c>
      <c r="U1651" s="71">
        <f t="shared" si="192"/>
        <v>141.93</v>
      </c>
      <c r="V1651" s="71">
        <f t="shared" si="193"/>
        <v>637.87</v>
      </c>
    </row>
    <row r="1652" spans="1:22" x14ac:dyDescent="0.25">
      <c r="A1652" s="60" t="s">
        <v>4611</v>
      </c>
      <c r="B1652" s="190" t="s">
        <v>2387</v>
      </c>
      <c r="C1652" s="191" t="s">
        <v>107</v>
      </c>
      <c r="D1652" s="192">
        <v>261001</v>
      </c>
      <c r="E1652" s="198" t="s">
        <v>1671</v>
      </c>
      <c r="F1652" s="194" t="s">
        <v>108</v>
      </c>
      <c r="G1652" s="195">
        <v>69.400000000000006</v>
      </c>
      <c r="H1652" s="196">
        <v>69.400000000000006</v>
      </c>
      <c r="I1652" s="197">
        <v>4.3499999999999996</v>
      </c>
      <c r="J1652" s="196">
        <v>3.5</v>
      </c>
      <c r="K1652" s="197">
        <v>7.93</v>
      </c>
      <c r="L1652" s="196">
        <v>6.39</v>
      </c>
      <c r="M1652" s="196">
        <f>TRUNC(((J1652*G1652)+(L1652*G1652)),2)</f>
        <v>686.36</v>
      </c>
      <c r="N1652" s="196">
        <f>TRUNC(((J1652*H1652)+(L1652*H1652)),2)</f>
        <v>686.36</v>
      </c>
      <c r="O1652" s="37"/>
      <c r="P1652" s="71">
        <v>4.3499999999999996</v>
      </c>
      <c r="Q1652" s="71">
        <v>7.93</v>
      </c>
      <c r="R1652" s="71">
        <v>852.23</v>
      </c>
      <c r="S1652" s="71">
        <v>852.23</v>
      </c>
      <c r="T1652" s="162">
        <f t="shared" si="191"/>
        <v>-165.87</v>
      </c>
      <c r="U1652" s="71">
        <f t="shared" si="192"/>
        <v>242.9</v>
      </c>
      <c r="V1652" s="71">
        <f t="shared" si="193"/>
        <v>443.46</v>
      </c>
    </row>
    <row r="1653" spans="1:22" x14ac:dyDescent="0.25">
      <c r="A1653" s="60" t="s">
        <v>4612</v>
      </c>
      <c r="B1653" s="184" t="s">
        <v>2388</v>
      </c>
      <c r="C1653" s="187"/>
      <c r="D1653" s="187"/>
      <c r="E1653" s="186" t="s">
        <v>2389</v>
      </c>
      <c r="F1653" s="187"/>
      <c r="G1653" s="188"/>
      <c r="H1653" s="188"/>
      <c r="I1653" s="177"/>
      <c r="J1653" s="188"/>
      <c r="K1653" s="177"/>
      <c r="L1653" s="188"/>
      <c r="M1653" s="189">
        <f>SUM(M1654:M1655)</f>
        <v>1323.08</v>
      </c>
      <c r="N1653" s="189">
        <f>SUM(N1654:N1655)</f>
        <v>1323.08</v>
      </c>
      <c r="O1653" s="37"/>
      <c r="P1653" s="69"/>
      <c r="Q1653" s="69"/>
      <c r="R1653" s="70">
        <v>1642.52</v>
      </c>
      <c r="S1653" s="70">
        <v>1642.52</v>
      </c>
      <c r="T1653" s="162">
        <f t="shared" si="191"/>
        <v>-319.44000000000005</v>
      </c>
      <c r="U1653" s="71">
        <f t="shared" si="192"/>
        <v>0</v>
      </c>
      <c r="V1653" s="71">
        <f t="shared" si="193"/>
        <v>0</v>
      </c>
    </row>
    <row r="1654" spans="1:22" x14ac:dyDescent="0.25">
      <c r="A1654" s="60" t="s">
        <v>4613</v>
      </c>
      <c r="B1654" s="190" t="s">
        <v>2390</v>
      </c>
      <c r="C1654" s="191" t="s">
        <v>107</v>
      </c>
      <c r="D1654" s="192">
        <v>261300</v>
      </c>
      <c r="E1654" s="198" t="s">
        <v>1274</v>
      </c>
      <c r="F1654" s="194" t="s">
        <v>108</v>
      </c>
      <c r="G1654" s="195">
        <v>76.790000000000006</v>
      </c>
      <c r="H1654" s="196">
        <v>76.790000000000006</v>
      </c>
      <c r="I1654" s="197">
        <v>2.16</v>
      </c>
      <c r="J1654" s="196">
        <v>1.74</v>
      </c>
      <c r="K1654" s="197">
        <v>9.6999999999999993</v>
      </c>
      <c r="L1654" s="196">
        <v>7.82</v>
      </c>
      <c r="M1654" s="196">
        <f>TRUNC(((J1654*G1654)+(L1654*G1654)),2)</f>
        <v>734.11</v>
      </c>
      <c r="N1654" s="196">
        <f>TRUNC(((J1654*H1654)+(L1654*H1654)),2)</f>
        <v>734.11</v>
      </c>
      <c r="O1654" s="37"/>
      <c r="P1654" s="71">
        <v>2.16</v>
      </c>
      <c r="Q1654" s="71">
        <v>9.6999999999999993</v>
      </c>
      <c r="R1654" s="71">
        <v>910.72</v>
      </c>
      <c r="S1654" s="71">
        <v>910.72</v>
      </c>
      <c r="T1654" s="162">
        <f t="shared" si="191"/>
        <v>-176.61</v>
      </c>
      <c r="U1654" s="71">
        <f t="shared" si="192"/>
        <v>133.61000000000001</v>
      </c>
      <c r="V1654" s="71">
        <f t="shared" si="193"/>
        <v>600.49</v>
      </c>
    </row>
    <row r="1655" spans="1:22" x14ac:dyDescent="0.25">
      <c r="A1655" s="60" t="s">
        <v>4614</v>
      </c>
      <c r="B1655" s="190" t="s">
        <v>2391</v>
      </c>
      <c r="C1655" s="191" t="s">
        <v>107</v>
      </c>
      <c r="D1655" s="192">
        <v>261307</v>
      </c>
      <c r="E1655" s="198" t="s">
        <v>1676</v>
      </c>
      <c r="F1655" s="194" t="s">
        <v>108</v>
      </c>
      <c r="G1655" s="195">
        <v>76.790000000000006</v>
      </c>
      <c r="H1655" s="196">
        <v>76.790000000000006</v>
      </c>
      <c r="I1655" s="197">
        <v>3.83</v>
      </c>
      <c r="J1655" s="196">
        <v>3.08</v>
      </c>
      <c r="K1655" s="197">
        <v>5.7</v>
      </c>
      <c r="L1655" s="196">
        <v>4.59</v>
      </c>
      <c r="M1655" s="196">
        <f>TRUNC(((J1655*G1655)+(L1655*G1655)),2)</f>
        <v>588.97</v>
      </c>
      <c r="N1655" s="196">
        <f>TRUNC(((J1655*H1655)+(L1655*H1655)),2)</f>
        <v>588.97</v>
      </c>
      <c r="O1655" s="37"/>
      <c r="P1655" s="71">
        <v>3.83</v>
      </c>
      <c r="Q1655" s="71">
        <v>5.7</v>
      </c>
      <c r="R1655" s="71">
        <v>731.8</v>
      </c>
      <c r="S1655" s="71">
        <v>731.8</v>
      </c>
      <c r="T1655" s="162">
        <f t="shared" si="191"/>
        <v>-142.82999999999993</v>
      </c>
      <c r="U1655" s="71">
        <f t="shared" si="192"/>
        <v>236.51</v>
      </c>
      <c r="V1655" s="71">
        <f t="shared" si="193"/>
        <v>352.46</v>
      </c>
    </row>
    <row r="1656" spans="1:22" x14ac:dyDescent="0.25">
      <c r="A1656" s="60" t="s">
        <v>4615</v>
      </c>
      <c r="B1656" s="184" t="s">
        <v>2392</v>
      </c>
      <c r="C1656" s="187"/>
      <c r="D1656" s="187"/>
      <c r="E1656" s="186" t="s">
        <v>2393</v>
      </c>
      <c r="F1656" s="187"/>
      <c r="G1656" s="188"/>
      <c r="H1656" s="188"/>
      <c r="I1656" s="177"/>
      <c r="J1656" s="188"/>
      <c r="K1656" s="177"/>
      <c r="L1656" s="188"/>
      <c r="M1656" s="189">
        <f>M1657</f>
        <v>1027.4100000000001</v>
      </c>
      <c r="N1656" s="189">
        <f>N1657</f>
        <v>1027.4100000000001</v>
      </c>
      <c r="O1656" s="37"/>
      <c r="P1656" s="69"/>
      <c r="Q1656" s="69"/>
      <c r="R1656" s="70">
        <v>1274.79</v>
      </c>
      <c r="S1656" s="70">
        <v>1274.79</v>
      </c>
      <c r="T1656" s="162">
        <f t="shared" si="191"/>
        <v>-247.37999999999988</v>
      </c>
      <c r="U1656" s="71">
        <f t="shared" si="192"/>
        <v>0</v>
      </c>
      <c r="V1656" s="71">
        <f t="shared" si="193"/>
        <v>0</v>
      </c>
    </row>
    <row r="1657" spans="1:22" x14ac:dyDescent="0.25">
      <c r="A1657" s="60" t="s">
        <v>4616</v>
      </c>
      <c r="B1657" s="190" t="s">
        <v>2394</v>
      </c>
      <c r="C1657" s="191" t="s">
        <v>107</v>
      </c>
      <c r="D1657" s="192">
        <v>261000</v>
      </c>
      <c r="E1657" s="198" t="s">
        <v>484</v>
      </c>
      <c r="F1657" s="194" t="s">
        <v>108</v>
      </c>
      <c r="G1657" s="195">
        <v>94.78</v>
      </c>
      <c r="H1657" s="196">
        <v>94.78</v>
      </c>
      <c r="I1657" s="197">
        <v>5.47</v>
      </c>
      <c r="J1657" s="196">
        <v>4.41</v>
      </c>
      <c r="K1657" s="197">
        <v>7.98</v>
      </c>
      <c r="L1657" s="196">
        <v>6.43</v>
      </c>
      <c r="M1657" s="196">
        <f>TRUNC(((J1657*G1657)+(L1657*G1657)),2)</f>
        <v>1027.4100000000001</v>
      </c>
      <c r="N1657" s="196">
        <f>TRUNC(((J1657*H1657)+(L1657*H1657)),2)</f>
        <v>1027.4100000000001</v>
      </c>
      <c r="O1657" s="37"/>
      <c r="P1657" s="71">
        <v>5.47</v>
      </c>
      <c r="Q1657" s="71">
        <v>7.98</v>
      </c>
      <c r="R1657" s="71">
        <v>1274.79</v>
      </c>
      <c r="S1657" s="71">
        <v>1274.79</v>
      </c>
      <c r="T1657" s="162">
        <f t="shared" si="191"/>
        <v>-247.37999999999988</v>
      </c>
      <c r="U1657" s="71">
        <f t="shared" si="192"/>
        <v>417.97</v>
      </c>
      <c r="V1657" s="71">
        <f t="shared" si="193"/>
        <v>609.42999999999995</v>
      </c>
    </row>
    <row r="1658" spans="1:22" x14ac:dyDescent="0.25">
      <c r="A1658" s="60" t="s">
        <v>4617</v>
      </c>
      <c r="B1658" s="184" t="s">
        <v>2395</v>
      </c>
      <c r="C1658" s="187"/>
      <c r="D1658" s="187"/>
      <c r="E1658" s="186" t="s">
        <v>2396</v>
      </c>
      <c r="F1658" s="187"/>
      <c r="G1658" s="188"/>
      <c r="H1658" s="188"/>
      <c r="I1658" s="177"/>
      <c r="J1658" s="188"/>
      <c r="K1658" s="177"/>
      <c r="L1658" s="188"/>
      <c r="M1658" s="189">
        <f>M1659</f>
        <v>1166.07</v>
      </c>
      <c r="N1658" s="189">
        <f>N1659</f>
        <v>1166.07</v>
      </c>
      <c r="O1658" s="37"/>
      <c r="P1658" s="69"/>
      <c r="Q1658" s="69"/>
      <c r="R1658" s="70">
        <v>1446.61</v>
      </c>
      <c r="S1658" s="70">
        <v>1446.61</v>
      </c>
      <c r="T1658" s="162">
        <f t="shared" si="191"/>
        <v>-280.53999999999996</v>
      </c>
      <c r="U1658" s="71">
        <f t="shared" si="192"/>
        <v>0</v>
      </c>
      <c r="V1658" s="71">
        <f t="shared" si="193"/>
        <v>0</v>
      </c>
    </row>
    <row r="1659" spans="1:22" x14ac:dyDescent="0.3">
      <c r="A1659" s="60" t="s">
        <v>4618</v>
      </c>
      <c r="B1659" s="190" t="s">
        <v>2397</v>
      </c>
      <c r="C1659" s="191" t="s">
        <v>107</v>
      </c>
      <c r="D1659" s="192">
        <v>261602</v>
      </c>
      <c r="E1659" s="198" t="s">
        <v>973</v>
      </c>
      <c r="F1659" s="194" t="s">
        <v>108</v>
      </c>
      <c r="G1659" s="195">
        <v>54.9</v>
      </c>
      <c r="H1659" s="196">
        <v>54.9</v>
      </c>
      <c r="I1659" s="197">
        <v>11.48</v>
      </c>
      <c r="J1659" s="196">
        <v>9.25</v>
      </c>
      <c r="K1659" s="197">
        <v>14.87</v>
      </c>
      <c r="L1659" s="196">
        <v>11.99</v>
      </c>
      <c r="M1659" s="196">
        <f>TRUNC(((J1659*G1659)+(L1659*G1659)),2)</f>
        <v>1166.07</v>
      </c>
      <c r="N1659" s="196">
        <f>TRUNC(((J1659*H1659)+(L1659*H1659)),2)</f>
        <v>1166.07</v>
      </c>
      <c r="O1659" s="45"/>
      <c r="P1659" s="71">
        <v>11.48</v>
      </c>
      <c r="Q1659" s="71">
        <v>14.87</v>
      </c>
      <c r="R1659" s="71">
        <v>1446.61</v>
      </c>
      <c r="S1659" s="71">
        <v>1446.61</v>
      </c>
      <c r="T1659" s="162">
        <f t="shared" si="191"/>
        <v>-280.53999999999996</v>
      </c>
      <c r="U1659" s="71">
        <f t="shared" si="192"/>
        <v>507.82</v>
      </c>
      <c r="V1659" s="71">
        <f t="shared" si="193"/>
        <v>658.25</v>
      </c>
    </row>
    <row r="1660" spans="1:22" x14ac:dyDescent="0.25">
      <c r="A1660" s="60" t="s">
        <v>4619</v>
      </c>
      <c r="B1660" s="184" t="s">
        <v>2398</v>
      </c>
      <c r="C1660" s="187"/>
      <c r="D1660" s="187"/>
      <c r="E1660" s="186" t="s">
        <v>2399</v>
      </c>
      <c r="F1660" s="187"/>
      <c r="G1660" s="188"/>
      <c r="H1660" s="188"/>
      <c r="I1660" s="177"/>
      <c r="J1660" s="188"/>
      <c r="K1660" s="177"/>
      <c r="L1660" s="188"/>
      <c r="M1660" s="189">
        <f>M1661</f>
        <v>471.95</v>
      </c>
      <c r="N1660" s="189">
        <f>N1661</f>
        <v>471.95</v>
      </c>
      <c r="O1660" s="37"/>
      <c r="P1660" s="69"/>
      <c r="Q1660" s="69"/>
      <c r="R1660" s="70">
        <v>585.49</v>
      </c>
      <c r="S1660" s="70">
        <v>585.49</v>
      </c>
      <c r="T1660" s="162">
        <f t="shared" si="191"/>
        <v>-113.54000000000002</v>
      </c>
      <c r="U1660" s="71">
        <f t="shared" si="192"/>
        <v>0</v>
      </c>
      <c r="V1660" s="71">
        <f t="shared" si="193"/>
        <v>0</v>
      </c>
    </row>
    <row r="1661" spans="1:22" x14ac:dyDescent="0.25">
      <c r="A1661" s="60" t="s">
        <v>4620</v>
      </c>
      <c r="B1661" s="190" t="s">
        <v>2400</v>
      </c>
      <c r="C1661" s="191" t="s">
        <v>107</v>
      </c>
      <c r="D1661" s="192">
        <v>261602</v>
      </c>
      <c r="E1661" s="198" t="s">
        <v>973</v>
      </c>
      <c r="F1661" s="194" t="s">
        <v>108</v>
      </c>
      <c r="G1661" s="195">
        <v>22.22</v>
      </c>
      <c r="H1661" s="196">
        <v>22.22</v>
      </c>
      <c r="I1661" s="197">
        <v>11.48</v>
      </c>
      <c r="J1661" s="196">
        <v>9.25</v>
      </c>
      <c r="K1661" s="197">
        <v>14.87</v>
      </c>
      <c r="L1661" s="196">
        <v>11.99</v>
      </c>
      <c r="M1661" s="196">
        <f>TRUNC(((J1661*G1661)+(L1661*G1661)),2)</f>
        <v>471.95</v>
      </c>
      <c r="N1661" s="196">
        <f>TRUNC(((J1661*H1661)+(L1661*H1661)),2)</f>
        <v>471.95</v>
      </c>
      <c r="O1661" s="37"/>
      <c r="P1661" s="71">
        <v>11.48</v>
      </c>
      <c r="Q1661" s="71">
        <v>14.87</v>
      </c>
      <c r="R1661" s="71">
        <v>585.49</v>
      </c>
      <c r="S1661" s="71">
        <v>585.49</v>
      </c>
      <c r="T1661" s="162">
        <f t="shared" si="191"/>
        <v>-113.54000000000002</v>
      </c>
      <c r="U1661" s="71">
        <f t="shared" si="192"/>
        <v>205.53</v>
      </c>
      <c r="V1661" s="71">
        <f t="shared" si="193"/>
        <v>266.41000000000003</v>
      </c>
    </row>
    <row r="1662" spans="1:22" x14ac:dyDescent="0.25">
      <c r="A1662" s="60" t="s">
        <v>4621</v>
      </c>
      <c r="B1662" s="184" t="s">
        <v>2401</v>
      </c>
      <c r="C1662" s="187"/>
      <c r="D1662" s="187"/>
      <c r="E1662" s="186" t="s">
        <v>69</v>
      </c>
      <c r="F1662" s="187"/>
      <c r="G1662" s="188"/>
      <c r="H1662" s="188"/>
      <c r="I1662" s="177"/>
      <c r="J1662" s="188"/>
      <c r="K1662" s="177"/>
      <c r="L1662" s="188"/>
      <c r="M1662" s="189">
        <f>M1663</f>
        <v>2951.96</v>
      </c>
      <c r="N1662" s="189">
        <f>N1663</f>
        <v>2951.96</v>
      </c>
      <c r="O1662" s="37"/>
      <c r="P1662" s="69"/>
      <c r="Q1662" s="69"/>
      <c r="R1662" s="70">
        <v>3663.02</v>
      </c>
      <c r="S1662" s="70">
        <v>3663.02</v>
      </c>
      <c r="T1662" s="162">
        <f t="shared" si="191"/>
        <v>-711.06</v>
      </c>
      <c r="U1662" s="71">
        <f t="shared" si="192"/>
        <v>0</v>
      </c>
      <c r="V1662" s="71">
        <f t="shared" si="193"/>
        <v>0</v>
      </c>
    </row>
    <row r="1663" spans="1:22" x14ac:dyDescent="0.25">
      <c r="A1663" s="60" t="s">
        <v>4622</v>
      </c>
      <c r="B1663" s="190" t="s">
        <v>2402</v>
      </c>
      <c r="C1663" s="191" t="s">
        <v>107</v>
      </c>
      <c r="D1663" s="192">
        <v>261609</v>
      </c>
      <c r="E1663" s="198" t="s">
        <v>1686</v>
      </c>
      <c r="F1663" s="194" t="s">
        <v>108</v>
      </c>
      <c r="G1663" s="195">
        <v>269.33999999999997</v>
      </c>
      <c r="H1663" s="196">
        <v>269.33999999999997</v>
      </c>
      <c r="I1663" s="197">
        <v>9.65</v>
      </c>
      <c r="J1663" s="196">
        <v>7.78</v>
      </c>
      <c r="K1663" s="197">
        <v>3.95</v>
      </c>
      <c r="L1663" s="196">
        <v>3.18</v>
      </c>
      <c r="M1663" s="196">
        <f>TRUNC(((J1663*G1663)+(L1663*G1663)),2)</f>
        <v>2951.96</v>
      </c>
      <c r="N1663" s="196">
        <f>TRUNC(((J1663*H1663)+(L1663*H1663)),2)</f>
        <v>2951.96</v>
      </c>
      <c r="O1663" s="37"/>
      <c r="P1663" s="71">
        <v>9.65</v>
      </c>
      <c r="Q1663" s="71">
        <v>3.95</v>
      </c>
      <c r="R1663" s="71">
        <v>3663.02</v>
      </c>
      <c r="S1663" s="71">
        <v>3663.02</v>
      </c>
      <c r="T1663" s="162">
        <f t="shared" si="191"/>
        <v>-711.06</v>
      </c>
      <c r="U1663" s="71">
        <f t="shared" si="192"/>
        <v>2095.46</v>
      </c>
      <c r="V1663" s="71">
        <f t="shared" si="193"/>
        <v>856.5</v>
      </c>
    </row>
    <row r="1664" spans="1:22" x14ac:dyDescent="0.25">
      <c r="A1664" s="60" t="s">
        <v>4623</v>
      </c>
      <c r="B1664" s="178" t="s">
        <v>2403</v>
      </c>
      <c r="C1664" s="181"/>
      <c r="D1664" s="181"/>
      <c r="E1664" s="180" t="s">
        <v>62</v>
      </c>
      <c r="F1664" s="181"/>
      <c r="G1664" s="182"/>
      <c r="H1664" s="182"/>
      <c r="I1664" s="177"/>
      <c r="J1664" s="182"/>
      <c r="K1664" s="177"/>
      <c r="L1664" s="182"/>
      <c r="M1664" s="183">
        <f>SUM(M1665:M1668)</f>
        <v>7013.6900000000005</v>
      </c>
      <c r="N1664" s="183">
        <f>SUM(N1665:N1668)</f>
        <v>7013.6900000000005</v>
      </c>
      <c r="O1664" s="37"/>
      <c r="P1664" s="67"/>
      <c r="Q1664" s="67"/>
      <c r="R1664" s="68">
        <v>8696.7199999999993</v>
      </c>
      <c r="S1664" s="68">
        <v>8696.7199999999993</v>
      </c>
      <c r="T1664" s="162">
        <f t="shared" si="191"/>
        <v>-1683.0299999999988</v>
      </c>
      <c r="U1664" s="71">
        <f t="shared" si="192"/>
        <v>0</v>
      </c>
      <c r="V1664" s="71">
        <f t="shared" si="193"/>
        <v>0</v>
      </c>
    </row>
    <row r="1665" spans="1:22" x14ac:dyDescent="0.25">
      <c r="A1665" s="60" t="s">
        <v>4624</v>
      </c>
      <c r="B1665" s="190" t="s">
        <v>2404</v>
      </c>
      <c r="C1665" s="191" t="s">
        <v>107</v>
      </c>
      <c r="D1665" s="192">
        <v>271608</v>
      </c>
      <c r="E1665" s="198" t="s">
        <v>1293</v>
      </c>
      <c r="F1665" s="194" t="s">
        <v>108</v>
      </c>
      <c r="G1665" s="195">
        <v>14.96</v>
      </c>
      <c r="H1665" s="196">
        <v>14.96</v>
      </c>
      <c r="I1665" s="197">
        <v>452.58</v>
      </c>
      <c r="J1665" s="196">
        <v>365</v>
      </c>
      <c r="K1665" s="197">
        <v>51.41</v>
      </c>
      <c r="L1665" s="196">
        <v>41.46</v>
      </c>
      <c r="M1665" s="196">
        <f>TRUNC(((J1665*G1665)+(L1665*G1665)),2)</f>
        <v>6080.64</v>
      </c>
      <c r="N1665" s="196">
        <f>TRUNC(((J1665*H1665)+(L1665*H1665)),2)</f>
        <v>6080.64</v>
      </c>
      <c r="O1665" s="37"/>
      <c r="P1665" s="71">
        <v>452.58</v>
      </c>
      <c r="Q1665" s="71">
        <v>51.41</v>
      </c>
      <c r="R1665" s="71">
        <v>7539.69</v>
      </c>
      <c r="S1665" s="71">
        <v>7539.69</v>
      </c>
      <c r="T1665" s="162">
        <f t="shared" si="191"/>
        <v>-1459.0499999999993</v>
      </c>
      <c r="U1665" s="71">
        <f t="shared" si="192"/>
        <v>5460.4</v>
      </c>
      <c r="V1665" s="71">
        <f t="shared" si="193"/>
        <v>620.24</v>
      </c>
    </row>
    <row r="1666" spans="1:22" x14ac:dyDescent="0.25">
      <c r="A1666" s="60" t="s">
        <v>4625</v>
      </c>
      <c r="B1666" s="190" t="s">
        <v>2405</v>
      </c>
      <c r="C1666" s="191" t="s">
        <v>127</v>
      </c>
      <c r="D1666" s="199" t="s">
        <v>1950</v>
      </c>
      <c r="E1666" s="198" t="s">
        <v>1951</v>
      </c>
      <c r="F1666" s="194" t="s">
        <v>102</v>
      </c>
      <c r="G1666" s="195">
        <v>4</v>
      </c>
      <c r="H1666" s="196">
        <v>4</v>
      </c>
      <c r="I1666" s="197">
        <v>45.07</v>
      </c>
      <c r="J1666" s="196">
        <v>36.340000000000003</v>
      </c>
      <c r="K1666" s="197">
        <v>6.44</v>
      </c>
      <c r="L1666" s="196">
        <v>5.19</v>
      </c>
      <c r="M1666" s="196">
        <f>TRUNC(((J1666*G1666)+(L1666*G1666)),2)</f>
        <v>166.12</v>
      </c>
      <c r="N1666" s="196">
        <f>TRUNC(((J1666*H1666)+(L1666*H1666)),2)</f>
        <v>166.12</v>
      </c>
      <c r="O1666" s="37"/>
      <c r="P1666" s="71">
        <v>45.07</v>
      </c>
      <c r="Q1666" s="71">
        <v>6.44</v>
      </c>
      <c r="R1666" s="71">
        <v>206.04</v>
      </c>
      <c r="S1666" s="71">
        <v>206.04</v>
      </c>
      <c r="T1666" s="162">
        <f t="shared" si="191"/>
        <v>-39.919999999999987</v>
      </c>
      <c r="U1666" s="71">
        <f t="shared" si="192"/>
        <v>145.36000000000001</v>
      </c>
      <c r="V1666" s="71">
        <f t="shared" si="193"/>
        <v>20.76</v>
      </c>
    </row>
    <row r="1667" spans="1:22" ht="24" x14ac:dyDescent="0.3">
      <c r="A1667" s="60" t="s">
        <v>4626</v>
      </c>
      <c r="B1667" s="190" t="s">
        <v>2406</v>
      </c>
      <c r="C1667" s="191" t="s">
        <v>127</v>
      </c>
      <c r="D1667" s="199" t="s">
        <v>1953</v>
      </c>
      <c r="E1667" s="193" t="s">
        <v>2955</v>
      </c>
      <c r="F1667" s="194" t="s">
        <v>102</v>
      </c>
      <c r="G1667" s="195">
        <v>5</v>
      </c>
      <c r="H1667" s="196">
        <v>5</v>
      </c>
      <c r="I1667" s="197">
        <v>98</v>
      </c>
      <c r="J1667" s="196">
        <v>79.03</v>
      </c>
      <c r="K1667" s="197">
        <v>9.35</v>
      </c>
      <c r="L1667" s="196">
        <v>7.54</v>
      </c>
      <c r="M1667" s="196">
        <f>TRUNC(((J1667*G1667)+(L1667*G1667)),2)</f>
        <v>432.85</v>
      </c>
      <c r="N1667" s="196">
        <f>TRUNC(((J1667*H1667)+(L1667*H1667)),2)</f>
        <v>432.85</v>
      </c>
      <c r="O1667" s="45"/>
      <c r="P1667" s="71">
        <v>98</v>
      </c>
      <c r="Q1667" s="71">
        <v>9.35</v>
      </c>
      <c r="R1667" s="71">
        <v>536.75</v>
      </c>
      <c r="S1667" s="71">
        <v>536.75</v>
      </c>
      <c r="T1667" s="162">
        <f t="shared" si="191"/>
        <v>-103.89999999999998</v>
      </c>
      <c r="U1667" s="71">
        <f t="shared" si="192"/>
        <v>395.15</v>
      </c>
      <c r="V1667" s="71">
        <f t="shared" si="193"/>
        <v>37.700000000000003</v>
      </c>
    </row>
    <row r="1668" spans="1:22" x14ac:dyDescent="0.25">
      <c r="A1668" s="60" t="s">
        <v>4627</v>
      </c>
      <c r="B1668" s="190" t="s">
        <v>2407</v>
      </c>
      <c r="C1668" s="191" t="s">
        <v>127</v>
      </c>
      <c r="D1668" s="199" t="s">
        <v>2117</v>
      </c>
      <c r="E1668" s="198" t="s">
        <v>2118</v>
      </c>
      <c r="F1668" s="194" t="s">
        <v>108</v>
      </c>
      <c r="G1668" s="195">
        <v>0.93</v>
      </c>
      <c r="H1668" s="196">
        <v>0.93</v>
      </c>
      <c r="I1668" s="197">
        <v>386.78</v>
      </c>
      <c r="J1668" s="196">
        <v>311.93</v>
      </c>
      <c r="K1668" s="197">
        <v>58.65</v>
      </c>
      <c r="L1668" s="196">
        <v>47.3</v>
      </c>
      <c r="M1668" s="196">
        <f>TRUNC(((J1668*G1668)+(L1668*G1668)),2)</f>
        <v>334.08</v>
      </c>
      <c r="N1668" s="196">
        <f>TRUNC(((J1668*H1668)+(L1668*H1668)),2)</f>
        <v>334.08</v>
      </c>
      <c r="O1668" s="37"/>
      <c r="P1668" s="71">
        <v>386.78</v>
      </c>
      <c r="Q1668" s="71">
        <v>58.65</v>
      </c>
      <c r="R1668" s="71">
        <v>414.24</v>
      </c>
      <c r="S1668" s="71">
        <v>414.24</v>
      </c>
      <c r="T1668" s="162">
        <f t="shared" si="191"/>
        <v>-80.160000000000025</v>
      </c>
      <c r="U1668" s="71">
        <f t="shared" si="192"/>
        <v>290.08999999999997</v>
      </c>
      <c r="V1668" s="71">
        <f t="shared" si="193"/>
        <v>43.98</v>
      </c>
    </row>
    <row r="1669" spans="1:22" x14ac:dyDescent="0.25">
      <c r="A1669" s="60" t="s">
        <v>4628</v>
      </c>
      <c r="B1669" s="171">
        <v>8</v>
      </c>
      <c r="C1669" s="210"/>
      <c r="D1669" s="210"/>
      <c r="E1669" s="173" t="s">
        <v>2408</v>
      </c>
      <c r="F1669" s="174" t="s">
        <v>102</v>
      </c>
      <c r="G1669" s="175">
        <v>1</v>
      </c>
      <c r="H1669" s="176"/>
      <c r="I1669" s="177"/>
      <c r="J1669" s="176"/>
      <c r="K1669" s="177"/>
      <c r="L1669" s="176"/>
      <c r="M1669" s="175">
        <f>M1670+M1672+M1674+M1681+M1695+M1725+M1757+M1860+M1864+M1867+M1869+M1873+M1878+M1880+M1885+M1888+M1894+M1897+M1913</f>
        <v>194661.00000000003</v>
      </c>
      <c r="N1669" s="175">
        <f>N1670+N1672+N1674+N1681+N1695+N1725+N1757+N1860+N1864+N1867+N1869+N1873+N1878+N1880+N1885+N1888+N1894+N1897+N1913</f>
        <v>194661.00000000003</v>
      </c>
      <c r="O1669" s="37"/>
      <c r="P1669" s="66"/>
      <c r="Q1669" s="66"/>
      <c r="R1669" s="65">
        <v>241452.08</v>
      </c>
      <c r="S1669" s="65">
        <v>241452.08</v>
      </c>
      <c r="T1669" s="162">
        <f t="shared" si="191"/>
        <v>-46791.079999999958</v>
      </c>
      <c r="U1669" s="71">
        <f t="shared" si="192"/>
        <v>0</v>
      </c>
      <c r="V1669" s="71">
        <f t="shared" si="193"/>
        <v>0</v>
      </c>
    </row>
    <row r="1670" spans="1:22" x14ac:dyDescent="0.25">
      <c r="A1670" s="60" t="s">
        <v>4629</v>
      </c>
      <c r="B1670" s="178" t="s">
        <v>2409</v>
      </c>
      <c r="C1670" s="181"/>
      <c r="D1670" s="181"/>
      <c r="E1670" s="180" t="s">
        <v>20</v>
      </c>
      <c r="F1670" s="181"/>
      <c r="G1670" s="182"/>
      <c r="H1670" s="182"/>
      <c r="I1670" s="177"/>
      <c r="J1670" s="182"/>
      <c r="K1670" s="177"/>
      <c r="L1670" s="182"/>
      <c r="M1670" s="183">
        <f>M1671</f>
        <v>376.57</v>
      </c>
      <c r="N1670" s="183">
        <f>N1671</f>
        <v>376.57</v>
      </c>
      <c r="O1670" s="37"/>
      <c r="P1670" s="67"/>
      <c r="Q1670" s="67"/>
      <c r="R1670" s="68">
        <v>468.74</v>
      </c>
      <c r="S1670" s="68">
        <v>468.74</v>
      </c>
      <c r="T1670" s="162">
        <f t="shared" si="191"/>
        <v>-92.170000000000016</v>
      </c>
      <c r="U1670" s="71">
        <f t="shared" si="192"/>
        <v>0</v>
      </c>
      <c r="V1670" s="71">
        <f t="shared" si="193"/>
        <v>0</v>
      </c>
    </row>
    <row r="1671" spans="1:22" ht="24" x14ac:dyDescent="0.3">
      <c r="A1671" s="60" t="s">
        <v>4630</v>
      </c>
      <c r="B1671" s="190" t="s">
        <v>2410</v>
      </c>
      <c r="C1671" s="191" t="s">
        <v>107</v>
      </c>
      <c r="D1671" s="192">
        <v>20701</v>
      </c>
      <c r="E1671" s="198" t="s">
        <v>1032</v>
      </c>
      <c r="F1671" s="194" t="s">
        <v>108</v>
      </c>
      <c r="G1671" s="195">
        <v>87.78</v>
      </c>
      <c r="H1671" s="196">
        <v>87.78</v>
      </c>
      <c r="I1671" s="197">
        <v>3.73</v>
      </c>
      <c r="J1671" s="196">
        <v>3</v>
      </c>
      <c r="K1671" s="197">
        <v>1.61</v>
      </c>
      <c r="L1671" s="196">
        <v>1.29</v>
      </c>
      <c r="M1671" s="196">
        <f>TRUNC(((J1671*G1671)+(L1671*G1671)),2)</f>
        <v>376.57</v>
      </c>
      <c r="N1671" s="196">
        <f>TRUNC(((J1671*H1671)+(L1671*H1671)),2)</f>
        <v>376.57</v>
      </c>
      <c r="O1671" s="45"/>
      <c r="P1671" s="71">
        <v>3.73</v>
      </c>
      <c r="Q1671" s="71">
        <v>1.61</v>
      </c>
      <c r="R1671" s="71">
        <v>468.74</v>
      </c>
      <c r="S1671" s="71">
        <v>468.74</v>
      </c>
      <c r="T1671" s="162">
        <f t="shared" si="191"/>
        <v>-92.170000000000016</v>
      </c>
      <c r="U1671" s="71">
        <f t="shared" si="192"/>
        <v>263.33999999999997</v>
      </c>
      <c r="V1671" s="71">
        <f t="shared" si="193"/>
        <v>113.23</v>
      </c>
    </row>
    <row r="1672" spans="1:22" x14ac:dyDescent="0.25">
      <c r="A1672" s="60" t="s">
        <v>4631</v>
      </c>
      <c r="B1672" s="178" t="s">
        <v>2411</v>
      </c>
      <c r="C1672" s="181"/>
      <c r="D1672" s="181"/>
      <c r="E1672" s="180" t="s">
        <v>22</v>
      </c>
      <c r="F1672" s="181"/>
      <c r="G1672" s="182"/>
      <c r="H1672" s="182"/>
      <c r="I1672" s="177"/>
      <c r="J1672" s="182"/>
      <c r="K1672" s="177"/>
      <c r="L1672" s="182"/>
      <c r="M1672" s="183">
        <f>M1673</f>
        <v>217.47</v>
      </c>
      <c r="N1672" s="183">
        <f>N1673</f>
        <v>217.47</v>
      </c>
      <c r="O1672" s="37"/>
      <c r="P1672" s="67"/>
      <c r="Q1672" s="67"/>
      <c r="R1672" s="68">
        <v>269.73</v>
      </c>
      <c r="S1672" s="68">
        <v>269.73</v>
      </c>
      <c r="T1672" s="162">
        <f t="shared" si="191"/>
        <v>-52.260000000000019</v>
      </c>
      <c r="U1672" s="71">
        <f t="shared" si="192"/>
        <v>0</v>
      </c>
      <c r="V1672" s="71">
        <f t="shared" si="193"/>
        <v>0</v>
      </c>
    </row>
    <row r="1673" spans="1:22" x14ac:dyDescent="0.25">
      <c r="A1673" s="60" t="s">
        <v>4632</v>
      </c>
      <c r="B1673" s="190" t="s">
        <v>2412</v>
      </c>
      <c r="C1673" s="191" t="s">
        <v>107</v>
      </c>
      <c r="D1673" s="192">
        <v>30101</v>
      </c>
      <c r="E1673" s="198" t="s">
        <v>155</v>
      </c>
      <c r="F1673" s="194" t="s">
        <v>125</v>
      </c>
      <c r="G1673" s="195">
        <v>6.14</v>
      </c>
      <c r="H1673" s="196">
        <v>6.14</v>
      </c>
      <c r="I1673" s="197">
        <v>34.33</v>
      </c>
      <c r="J1673" s="196">
        <v>27.68</v>
      </c>
      <c r="K1673" s="197">
        <v>9.6</v>
      </c>
      <c r="L1673" s="196">
        <v>7.74</v>
      </c>
      <c r="M1673" s="196">
        <f>TRUNC(((J1673*G1673)+(L1673*G1673)),2)</f>
        <v>217.47</v>
      </c>
      <c r="N1673" s="196">
        <f>TRUNC(((J1673*H1673)+(L1673*H1673)),2)</f>
        <v>217.47</v>
      </c>
      <c r="O1673" s="37"/>
      <c r="P1673" s="71">
        <v>34.33</v>
      </c>
      <c r="Q1673" s="71">
        <v>9.6</v>
      </c>
      <c r="R1673" s="71">
        <v>269.73</v>
      </c>
      <c r="S1673" s="71">
        <v>269.73</v>
      </c>
      <c r="T1673" s="162">
        <f t="shared" si="191"/>
        <v>-52.260000000000019</v>
      </c>
      <c r="U1673" s="71">
        <f t="shared" si="192"/>
        <v>169.95</v>
      </c>
      <c r="V1673" s="71">
        <f t="shared" si="193"/>
        <v>47.52</v>
      </c>
    </row>
    <row r="1674" spans="1:22" x14ac:dyDescent="0.25">
      <c r="A1674" s="60" t="s">
        <v>4633</v>
      </c>
      <c r="B1674" s="178" t="s">
        <v>2413</v>
      </c>
      <c r="C1674" s="181"/>
      <c r="D1674" s="181"/>
      <c r="E1674" s="180" t="s">
        <v>24</v>
      </c>
      <c r="F1674" s="181"/>
      <c r="G1674" s="182"/>
      <c r="H1674" s="182"/>
      <c r="I1674" s="177"/>
      <c r="J1674" s="182"/>
      <c r="K1674" s="177"/>
      <c r="L1674" s="182"/>
      <c r="M1674" s="183">
        <f>M1675+M1678</f>
        <v>267.95999999999998</v>
      </c>
      <c r="N1674" s="183">
        <f>N1675+N1678</f>
        <v>267.95999999999998</v>
      </c>
      <c r="O1674" s="37"/>
      <c r="P1674" s="67"/>
      <c r="Q1674" s="67"/>
      <c r="R1674" s="68">
        <v>334.29</v>
      </c>
      <c r="S1674" s="68">
        <v>334.29</v>
      </c>
      <c r="T1674" s="162">
        <f t="shared" si="191"/>
        <v>-66.330000000000041</v>
      </c>
      <c r="U1674" s="71">
        <f t="shared" si="192"/>
        <v>0</v>
      </c>
      <c r="V1674" s="71">
        <f t="shared" si="193"/>
        <v>0</v>
      </c>
    </row>
    <row r="1675" spans="1:22" x14ac:dyDescent="0.25">
      <c r="A1675" s="60" t="s">
        <v>4634</v>
      </c>
      <c r="B1675" s="184" t="s">
        <v>2414</v>
      </c>
      <c r="C1675" s="187"/>
      <c r="D1675" s="187"/>
      <c r="E1675" s="186" t="s">
        <v>1536</v>
      </c>
      <c r="F1675" s="187"/>
      <c r="G1675" s="188"/>
      <c r="H1675" s="188"/>
      <c r="I1675" s="177"/>
      <c r="J1675" s="188"/>
      <c r="K1675" s="177"/>
      <c r="L1675" s="188"/>
      <c r="M1675" s="189">
        <f>SUM(M1676:M1677)</f>
        <v>222.07</v>
      </c>
      <c r="N1675" s="189">
        <f>SUM(N1676:N1677)</f>
        <v>222.07</v>
      </c>
      <c r="O1675" s="37"/>
      <c r="P1675" s="69"/>
      <c r="Q1675" s="69"/>
      <c r="R1675" s="70">
        <v>277.38</v>
      </c>
      <c r="S1675" s="70">
        <v>277.38</v>
      </c>
      <c r="T1675" s="162">
        <f t="shared" si="191"/>
        <v>-55.31</v>
      </c>
      <c r="U1675" s="71">
        <f t="shared" si="192"/>
        <v>0</v>
      </c>
      <c r="V1675" s="71">
        <f t="shared" si="193"/>
        <v>0</v>
      </c>
    </row>
    <row r="1676" spans="1:22" ht="24" x14ac:dyDescent="0.3">
      <c r="A1676" s="60" t="s">
        <v>4635</v>
      </c>
      <c r="B1676" s="190" t="s">
        <v>2415</v>
      </c>
      <c r="C1676" s="191" t="s">
        <v>107</v>
      </c>
      <c r="D1676" s="192">
        <v>41140</v>
      </c>
      <c r="E1676" s="193" t="s">
        <v>2943</v>
      </c>
      <c r="F1676" s="194" t="s">
        <v>108</v>
      </c>
      <c r="G1676" s="195">
        <v>87.78</v>
      </c>
      <c r="H1676" s="196">
        <v>87.78</v>
      </c>
      <c r="I1676" s="197">
        <v>0</v>
      </c>
      <c r="J1676" s="196">
        <v>0</v>
      </c>
      <c r="K1676" s="197">
        <v>2.72</v>
      </c>
      <c r="L1676" s="196">
        <v>2.19</v>
      </c>
      <c r="M1676" s="196">
        <f>TRUNC(((J1676*G1676)+(L1676*G1676)),2)</f>
        <v>192.23</v>
      </c>
      <c r="N1676" s="196">
        <f>TRUNC(((J1676*H1676)+(L1676*H1676)),2)</f>
        <v>192.23</v>
      </c>
      <c r="O1676" s="45"/>
      <c r="P1676" s="71">
        <v>0</v>
      </c>
      <c r="Q1676" s="71">
        <v>2.72</v>
      </c>
      <c r="R1676" s="71">
        <v>238.76</v>
      </c>
      <c r="S1676" s="71">
        <v>238.76</v>
      </c>
      <c r="T1676" s="162">
        <f t="shared" si="191"/>
        <v>-46.53</v>
      </c>
      <c r="U1676" s="71">
        <f t="shared" si="192"/>
        <v>0</v>
      </c>
      <c r="V1676" s="71">
        <f t="shared" si="193"/>
        <v>192.23</v>
      </c>
    </row>
    <row r="1677" spans="1:22" x14ac:dyDescent="0.25">
      <c r="A1677" s="60" t="s">
        <v>4636</v>
      </c>
      <c r="B1677" s="190" t="s">
        <v>2416</v>
      </c>
      <c r="C1677" s="191" t="s">
        <v>107</v>
      </c>
      <c r="D1677" s="192">
        <v>40905</v>
      </c>
      <c r="E1677" s="198" t="s">
        <v>1038</v>
      </c>
      <c r="F1677" s="194" t="s">
        <v>108</v>
      </c>
      <c r="G1677" s="195">
        <v>87.78</v>
      </c>
      <c r="H1677" s="196">
        <v>87.78</v>
      </c>
      <c r="I1677" s="197">
        <v>0.11</v>
      </c>
      <c r="J1677" s="196">
        <v>0.08</v>
      </c>
      <c r="K1677" s="197">
        <v>0.33</v>
      </c>
      <c r="L1677" s="196">
        <v>0.26</v>
      </c>
      <c r="M1677" s="196">
        <f>TRUNC(((J1677*G1677)+(L1677*G1677)),2)</f>
        <v>29.84</v>
      </c>
      <c r="N1677" s="196">
        <f>TRUNC(((J1677*H1677)+(L1677*H1677)),2)</f>
        <v>29.84</v>
      </c>
      <c r="O1677" s="37"/>
      <c r="P1677" s="71">
        <v>0.11</v>
      </c>
      <c r="Q1677" s="71">
        <v>0.33</v>
      </c>
      <c r="R1677" s="71">
        <v>38.619999999999997</v>
      </c>
      <c r="S1677" s="71">
        <v>38.619999999999997</v>
      </c>
      <c r="T1677" s="162">
        <f t="shared" ref="T1677:T1740" si="196">N1677-S1677</f>
        <v>-8.7799999999999976</v>
      </c>
      <c r="U1677" s="71">
        <f t="shared" si="192"/>
        <v>7.02</v>
      </c>
      <c r="V1677" s="71">
        <f t="shared" si="193"/>
        <v>22.82</v>
      </c>
    </row>
    <row r="1678" spans="1:22" x14ac:dyDescent="0.25">
      <c r="A1678" s="60" t="s">
        <v>4637</v>
      </c>
      <c r="B1678" s="184" t="s">
        <v>2417</v>
      </c>
      <c r="C1678" s="187"/>
      <c r="D1678" s="187"/>
      <c r="E1678" s="186" t="s">
        <v>1541</v>
      </c>
      <c r="F1678" s="187"/>
      <c r="G1678" s="188"/>
      <c r="H1678" s="188"/>
      <c r="I1678" s="177"/>
      <c r="J1678" s="188"/>
      <c r="K1678" s="177"/>
      <c r="L1678" s="188"/>
      <c r="M1678" s="189">
        <f>SUM(M1679:M1680)</f>
        <v>45.89</v>
      </c>
      <c r="N1678" s="189">
        <f>SUM(N1679:N1680)</f>
        <v>45.89</v>
      </c>
      <c r="O1678" s="37"/>
      <c r="P1678" s="69"/>
      <c r="Q1678" s="69"/>
      <c r="R1678" s="70">
        <v>56.91</v>
      </c>
      <c r="S1678" s="70">
        <v>56.91</v>
      </c>
      <c r="T1678" s="162">
        <f t="shared" si="196"/>
        <v>-11.019999999999996</v>
      </c>
      <c r="U1678" s="71">
        <f t="shared" si="192"/>
        <v>0</v>
      </c>
      <c r="V1678" s="71">
        <f t="shared" si="193"/>
        <v>0</v>
      </c>
    </row>
    <row r="1679" spans="1:22" x14ac:dyDescent="0.25">
      <c r="A1679" s="60" t="s">
        <v>4638</v>
      </c>
      <c r="B1679" s="190" t="s">
        <v>2418</v>
      </c>
      <c r="C1679" s="191" t="s">
        <v>107</v>
      </c>
      <c r="D1679" s="192">
        <v>40101</v>
      </c>
      <c r="E1679" s="198" t="s">
        <v>163</v>
      </c>
      <c r="F1679" s="194" t="s">
        <v>125</v>
      </c>
      <c r="G1679" s="195">
        <v>1</v>
      </c>
      <c r="H1679" s="196">
        <v>1</v>
      </c>
      <c r="I1679" s="197">
        <v>0</v>
      </c>
      <c r="J1679" s="196">
        <v>0</v>
      </c>
      <c r="K1679" s="197">
        <v>34.229999999999997</v>
      </c>
      <c r="L1679" s="196">
        <v>27.6</v>
      </c>
      <c r="M1679" s="196">
        <f>TRUNC(((J1679*G1679)+(L1679*G1679)),2)</f>
        <v>27.6</v>
      </c>
      <c r="N1679" s="196">
        <f>TRUNC(((J1679*H1679)+(L1679*H1679)),2)</f>
        <v>27.6</v>
      </c>
      <c r="O1679" s="37"/>
      <c r="P1679" s="71">
        <v>0</v>
      </c>
      <c r="Q1679" s="71">
        <v>34.229999999999997</v>
      </c>
      <c r="R1679" s="71">
        <v>34.229999999999997</v>
      </c>
      <c r="S1679" s="71">
        <v>34.229999999999997</v>
      </c>
      <c r="T1679" s="162">
        <f t="shared" si="196"/>
        <v>-6.6299999999999955</v>
      </c>
      <c r="U1679" s="71">
        <f t="shared" si="192"/>
        <v>0</v>
      </c>
      <c r="V1679" s="71">
        <f t="shared" si="193"/>
        <v>27.6</v>
      </c>
    </row>
    <row r="1680" spans="1:22" x14ac:dyDescent="0.25">
      <c r="A1680" s="60" t="s">
        <v>4639</v>
      </c>
      <c r="B1680" s="190" t="s">
        <v>2419</v>
      </c>
      <c r="C1680" s="191" t="s">
        <v>107</v>
      </c>
      <c r="D1680" s="192">
        <v>40902</v>
      </c>
      <c r="E1680" s="198" t="s">
        <v>165</v>
      </c>
      <c r="F1680" s="194" t="s">
        <v>125</v>
      </c>
      <c r="G1680" s="195">
        <v>1</v>
      </c>
      <c r="H1680" s="196">
        <v>1</v>
      </c>
      <c r="I1680" s="197">
        <v>0</v>
      </c>
      <c r="J1680" s="196">
        <v>0</v>
      </c>
      <c r="K1680" s="197">
        <v>22.68</v>
      </c>
      <c r="L1680" s="196">
        <v>18.29</v>
      </c>
      <c r="M1680" s="196">
        <f>TRUNC(((J1680*G1680)+(L1680*G1680)),2)</f>
        <v>18.29</v>
      </c>
      <c r="N1680" s="196">
        <f>TRUNC(((J1680*H1680)+(L1680*H1680)),2)</f>
        <v>18.29</v>
      </c>
      <c r="O1680" s="37"/>
      <c r="P1680" s="71">
        <v>0</v>
      </c>
      <c r="Q1680" s="71">
        <v>22.68</v>
      </c>
      <c r="R1680" s="71">
        <v>22.68</v>
      </c>
      <c r="S1680" s="71">
        <v>22.68</v>
      </c>
      <c r="T1680" s="162">
        <f t="shared" si="196"/>
        <v>-4.3900000000000006</v>
      </c>
      <c r="U1680" s="71">
        <f t="shared" ref="U1680:U1743" si="197">TRUNC(J1680*H1680,2)</f>
        <v>0</v>
      </c>
      <c r="V1680" s="71">
        <f t="shared" ref="V1680:V1743" si="198">TRUNC(L1680*H1680,2)</f>
        <v>18.29</v>
      </c>
    </row>
    <row r="1681" spans="1:22" x14ac:dyDescent="0.25">
      <c r="A1681" s="60" t="s">
        <v>4640</v>
      </c>
      <c r="B1681" s="178" t="s">
        <v>2420</v>
      </c>
      <c r="C1681" s="181"/>
      <c r="D1681" s="181"/>
      <c r="E1681" s="180" t="s">
        <v>26</v>
      </c>
      <c r="F1681" s="181"/>
      <c r="G1681" s="182"/>
      <c r="H1681" s="182"/>
      <c r="I1681" s="177"/>
      <c r="J1681" s="182"/>
      <c r="K1681" s="177"/>
      <c r="L1681" s="182"/>
      <c r="M1681" s="183">
        <f>M1682+M1686+M1693</f>
        <v>13950.92</v>
      </c>
      <c r="N1681" s="183">
        <f>N1682+N1686+N1693</f>
        <v>13950.92</v>
      </c>
      <c r="O1681" s="37"/>
      <c r="P1681" s="67"/>
      <c r="Q1681" s="67"/>
      <c r="R1681" s="68">
        <v>17305.05</v>
      </c>
      <c r="S1681" s="68">
        <v>17305.05</v>
      </c>
      <c r="T1681" s="162">
        <f t="shared" si="196"/>
        <v>-3354.1299999999992</v>
      </c>
      <c r="U1681" s="71">
        <f t="shared" si="197"/>
        <v>0</v>
      </c>
      <c r="V1681" s="71">
        <f t="shared" si="198"/>
        <v>0</v>
      </c>
    </row>
    <row r="1682" spans="1:22" x14ac:dyDescent="0.25">
      <c r="A1682" s="60" t="s">
        <v>4641</v>
      </c>
      <c r="B1682" s="184" t="s">
        <v>2421</v>
      </c>
      <c r="C1682" s="187"/>
      <c r="D1682" s="187"/>
      <c r="E1682" s="186" t="s">
        <v>194</v>
      </c>
      <c r="F1682" s="187"/>
      <c r="G1682" s="188"/>
      <c r="H1682" s="188"/>
      <c r="I1682" s="177"/>
      <c r="J1682" s="188"/>
      <c r="K1682" s="177"/>
      <c r="L1682" s="188"/>
      <c r="M1682" s="189">
        <f>SUM(M1683:M1685)</f>
        <v>11123.3</v>
      </c>
      <c r="N1682" s="189">
        <f>SUM(N1683:N1685)</f>
        <v>11123.3</v>
      </c>
      <c r="O1682" s="37"/>
      <c r="P1682" s="69"/>
      <c r="Q1682" s="69"/>
      <c r="R1682" s="70">
        <v>13797.36</v>
      </c>
      <c r="S1682" s="70">
        <v>13797.36</v>
      </c>
      <c r="T1682" s="162">
        <f t="shared" si="196"/>
        <v>-2674.0600000000013</v>
      </c>
      <c r="U1682" s="71">
        <f t="shared" si="197"/>
        <v>0</v>
      </c>
      <c r="V1682" s="71">
        <f t="shared" si="198"/>
        <v>0</v>
      </c>
    </row>
    <row r="1683" spans="1:22" x14ac:dyDescent="0.25">
      <c r="A1683" s="60" t="s">
        <v>4642</v>
      </c>
      <c r="B1683" s="190" t="s">
        <v>2422</v>
      </c>
      <c r="C1683" s="191" t="s">
        <v>107</v>
      </c>
      <c r="D1683" s="192">
        <v>50302</v>
      </c>
      <c r="E1683" s="198" t="s">
        <v>198</v>
      </c>
      <c r="F1683" s="194" t="s">
        <v>143</v>
      </c>
      <c r="G1683" s="195">
        <v>113</v>
      </c>
      <c r="H1683" s="196">
        <v>113</v>
      </c>
      <c r="I1683" s="197">
        <v>31.84</v>
      </c>
      <c r="J1683" s="196">
        <v>25.67</v>
      </c>
      <c r="K1683" s="197">
        <v>37.479999999999997</v>
      </c>
      <c r="L1683" s="196">
        <v>30.22</v>
      </c>
      <c r="M1683" s="196">
        <f>TRUNC(((J1683*G1683)+(L1683*G1683)),2)</f>
        <v>6315.57</v>
      </c>
      <c r="N1683" s="196">
        <f>TRUNC(((J1683*H1683)+(L1683*H1683)),2)</f>
        <v>6315.57</v>
      </c>
      <c r="O1683" s="37"/>
      <c r="P1683" s="71">
        <v>31.84</v>
      </c>
      <c r="Q1683" s="71">
        <v>37.479999999999997</v>
      </c>
      <c r="R1683" s="71">
        <v>7833.16</v>
      </c>
      <c r="S1683" s="71">
        <v>7833.16</v>
      </c>
      <c r="T1683" s="162">
        <f t="shared" si="196"/>
        <v>-1517.5900000000001</v>
      </c>
      <c r="U1683" s="71">
        <f t="shared" si="197"/>
        <v>2900.71</v>
      </c>
      <c r="V1683" s="71">
        <f t="shared" si="198"/>
        <v>3414.86</v>
      </c>
    </row>
    <row r="1684" spans="1:22" x14ac:dyDescent="0.25">
      <c r="A1684" s="60" t="s">
        <v>4643</v>
      </c>
      <c r="B1684" s="190" t="s">
        <v>2423</v>
      </c>
      <c r="C1684" s="191" t="s">
        <v>107</v>
      </c>
      <c r="D1684" s="192">
        <v>52005</v>
      </c>
      <c r="E1684" s="198" t="s">
        <v>200</v>
      </c>
      <c r="F1684" s="194" t="s">
        <v>201</v>
      </c>
      <c r="G1684" s="195">
        <v>360</v>
      </c>
      <c r="H1684" s="196">
        <v>360</v>
      </c>
      <c r="I1684" s="197">
        <v>8.99</v>
      </c>
      <c r="J1684" s="196">
        <v>7.25</v>
      </c>
      <c r="K1684" s="197">
        <v>2.98</v>
      </c>
      <c r="L1684" s="196">
        <v>2.4</v>
      </c>
      <c r="M1684" s="196">
        <f>TRUNC(((J1684*G1684)+(L1684*G1684)),2)</f>
        <v>3474</v>
      </c>
      <c r="N1684" s="196">
        <f>TRUNC(((J1684*H1684)+(L1684*H1684)),2)</f>
        <v>3474</v>
      </c>
      <c r="O1684" s="37"/>
      <c r="P1684" s="71">
        <v>8.99</v>
      </c>
      <c r="Q1684" s="71">
        <v>2.98</v>
      </c>
      <c r="R1684" s="71">
        <v>4309.2</v>
      </c>
      <c r="S1684" s="71">
        <v>4309.2</v>
      </c>
      <c r="T1684" s="162">
        <f t="shared" si="196"/>
        <v>-835.19999999999982</v>
      </c>
      <c r="U1684" s="71">
        <f t="shared" si="197"/>
        <v>2610</v>
      </c>
      <c r="V1684" s="71">
        <f t="shared" si="198"/>
        <v>864</v>
      </c>
    </row>
    <row r="1685" spans="1:22" x14ac:dyDescent="0.25">
      <c r="A1685" s="60" t="s">
        <v>4644</v>
      </c>
      <c r="B1685" s="190" t="s">
        <v>2424</v>
      </c>
      <c r="C1685" s="191" t="s">
        <v>107</v>
      </c>
      <c r="D1685" s="192">
        <v>52014</v>
      </c>
      <c r="E1685" s="198" t="s">
        <v>203</v>
      </c>
      <c r="F1685" s="194" t="s">
        <v>201</v>
      </c>
      <c r="G1685" s="195">
        <v>108.17</v>
      </c>
      <c r="H1685" s="196">
        <v>108.17</v>
      </c>
      <c r="I1685" s="197">
        <v>12.69</v>
      </c>
      <c r="J1685" s="196">
        <v>10.23</v>
      </c>
      <c r="K1685" s="197">
        <v>2.61</v>
      </c>
      <c r="L1685" s="196">
        <v>2.1</v>
      </c>
      <c r="M1685" s="196">
        <f>TRUNC(((J1685*G1685)+(L1685*G1685)),2)</f>
        <v>1333.73</v>
      </c>
      <c r="N1685" s="196">
        <f>TRUNC(((J1685*H1685)+(L1685*H1685)),2)</f>
        <v>1333.73</v>
      </c>
      <c r="O1685" s="37"/>
      <c r="P1685" s="71">
        <v>12.69</v>
      </c>
      <c r="Q1685" s="71">
        <v>2.61</v>
      </c>
      <c r="R1685" s="71">
        <v>1655</v>
      </c>
      <c r="S1685" s="71">
        <v>1655</v>
      </c>
      <c r="T1685" s="162">
        <f t="shared" si="196"/>
        <v>-321.27</v>
      </c>
      <c r="U1685" s="71">
        <f t="shared" si="197"/>
        <v>1106.57</v>
      </c>
      <c r="V1685" s="71">
        <f t="shared" si="198"/>
        <v>227.15</v>
      </c>
    </row>
    <row r="1686" spans="1:22" x14ac:dyDescent="0.25">
      <c r="A1686" s="60" t="s">
        <v>4645</v>
      </c>
      <c r="B1686" s="184" t="s">
        <v>2425</v>
      </c>
      <c r="C1686" s="187"/>
      <c r="D1686" s="187"/>
      <c r="E1686" s="186" t="s">
        <v>210</v>
      </c>
      <c r="F1686" s="187"/>
      <c r="G1686" s="188"/>
      <c r="H1686" s="188"/>
      <c r="I1686" s="177"/>
      <c r="J1686" s="188"/>
      <c r="K1686" s="177"/>
      <c r="L1686" s="188"/>
      <c r="M1686" s="189">
        <f>SUM(M1687:M1692)</f>
        <v>2755.08</v>
      </c>
      <c r="N1686" s="189">
        <f>SUM(N1687:N1692)</f>
        <v>2755.08</v>
      </c>
      <c r="O1686" s="37"/>
      <c r="P1686" s="69"/>
      <c r="Q1686" s="69"/>
      <c r="R1686" s="70">
        <v>3417.69</v>
      </c>
      <c r="S1686" s="70">
        <v>3417.69</v>
      </c>
      <c r="T1686" s="162">
        <f t="shared" si="196"/>
        <v>-662.61000000000013</v>
      </c>
      <c r="U1686" s="71">
        <f t="shared" si="197"/>
        <v>0</v>
      </c>
      <c r="V1686" s="71">
        <f t="shared" si="198"/>
        <v>0</v>
      </c>
    </row>
    <row r="1687" spans="1:22" x14ac:dyDescent="0.25">
      <c r="A1687" s="60" t="s">
        <v>4646</v>
      </c>
      <c r="B1687" s="190" t="s">
        <v>2426</v>
      </c>
      <c r="C1687" s="191" t="s">
        <v>107</v>
      </c>
      <c r="D1687" s="192">
        <v>50901</v>
      </c>
      <c r="E1687" s="198" t="s">
        <v>213</v>
      </c>
      <c r="F1687" s="194" t="s">
        <v>125</v>
      </c>
      <c r="G1687" s="195">
        <v>3.75</v>
      </c>
      <c r="H1687" s="196">
        <v>3.75</v>
      </c>
      <c r="I1687" s="197">
        <v>0</v>
      </c>
      <c r="J1687" s="196">
        <v>0</v>
      </c>
      <c r="K1687" s="197">
        <v>43.34</v>
      </c>
      <c r="L1687" s="196">
        <v>34.950000000000003</v>
      </c>
      <c r="M1687" s="196">
        <f t="shared" ref="M1687:M1692" si="199">TRUNC(((J1687*G1687)+(L1687*G1687)),2)</f>
        <v>131.06</v>
      </c>
      <c r="N1687" s="196">
        <f t="shared" ref="N1687:N1692" si="200">TRUNC(((J1687*H1687)+(L1687*H1687)),2)</f>
        <v>131.06</v>
      </c>
      <c r="O1687" s="37"/>
      <c r="P1687" s="71">
        <v>0</v>
      </c>
      <c r="Q1687" s="71">
        <v>43.34</v>
      </c>
      <c r="R1687" s="71">
        <v>162.52000000000001</v>
      </c>
      <c r="S1687" s="71">
        <v>162.52000000000001</v>
      </c>
      <c r="T1687" s="162">
        <f t="shared" si="196"/>
        <v>-31.460000000000008</v>
      </c>
      <c r="U1687" s="71">
        <f t="shared" si="197"/>
        <v>0</v>
      </c>
      <c r="V1687" s="71">
        <f t="shared" si="198"/>
        <v>131.06</v>
      </c>
    </row>
    <row r="1688" spans="1:22" x14ac:dyDescent="0.25">
      <c r="A1688" s="60" t="s">
        <v>4647</v>
      </c>
      <c r="B1688" s="190" t="s">
        <v>2427</v>
      </c>
      <c r="C1688" s="191" t="s">
        <v>107</v>
      </c>
      <c r="D1688" s="192">
        <v>50902</v>
      </c>
      <c r="E1688" s="198" t="s">
        <v>215</v>
      </c>
      <c r="F1688" s="194" t="s">
        <v>108</v>
      </c>
      <c r="G1688" s="195">
        <v>11.88</v>
      </c>
      <c r="H1688" s="196">
        <v>11.88</v>
      </c>
      <c r="I1688" s="197">
        <v>0</v>
      </c>
      <c r="J1688" s="196">
        <v>0</v>
      </c>
      <c r="K1688" s="197">
        <v>5.34</v>
      </c>
      <c r="L1688" s="196">
        <v>4.3</v>
      </c>
      <c r="M1688" s="196">
        <f t="shared" si="199"/>
        <v>51.08</v>
      </c>
      <c r="N1688" s="196">
        <f t="shared" si="200"/>
        <v>51.08</v>
      </c>
      <c r="O1688" s="37"/>
      <c r="P1688" s="71">
        <v>0</v>
      </c>
      <c r="Q1688" s="71">
        <v>5.34</v>
      </c>
      <c r="R1688" s="71">
        <v>63.43</v>
      </c>
      <c r="S1688" s="71">
        <v>63.43</v>
      </c>
      <c r="T1688" s="162">
        <f t="shared" si="196"/>
        <v>-12.350000000000001</v>
      </c>
      <c r="U1688" s="71">
        <f t="shared" si="197"/>
        <v>0</v>
      </c>
      <c r="V1688" s="71">
        <f t="shared" si="198"/>
        <v>51.08</v>
      </c>
    </row>
    <row r="1689" spans="1:22" x14ac:dyDescent="0.25">
      <c r="A1689" s="60" t="s">
        <v>4648</v>
      </c>
      <c r="B1689" s="190" t="s">
        <v>2428</v>
      </c>
      <c r="C1689" s="191" t="s">
        <v>107</v>
      </c>
      <c r="D1689" s="192">
        <v>60470</v>
      </c>
      <c r="E1689" s="198" t="s">
        <v>217</v>
      </c>
      <c r="F1689" s="194" t="s">
        <v>125</v>
      </c>
      <c r="G1689" s="195">
        <v>0.59</v>
      </c>
      <c r="H1689" s="196">
        <v>0.59</v>
      </c>
      <c r="I1689" s="197">
        <v>181.54</v>
      </c>
      <c r="J1689" s="196">
        <v>146.41</v>
      </c>
      <c r="K1689" s="197">
        <v>26.68</v>
      </c>
      <c r="L1689" s="196">
        <v>21.51</v>
      </c>
      <c r="M1689" s="196">
        <f t="shared" si="199"/>
        <v>99.07</v>
      </c>
      <c r="N1689" s="196">
        <f t="shared" si="200"/>
        <v>99.07</v>
      </c>
      <c r="O1689" s="37"/>
      <c r="P1689" s="71">
        <v>181.54</v>
      </c>
      <c r="Q1689" s="71">
        <v>26.68</v>
      </c>
      <c r="R1689" s="71">
        <v>123.68</v>
      </c>
      <c r="S1689" s="71">
        <v>123.68</v>
      </c>
      <c r="T1689" s="162">
        <f t="shared" si="196"/>
        <v>-24.610000000000014</v>
      </c>
      <c r="U1689" s="71">
        <f t="shared" si="197"/>
        <v>86.38</v>
      </c>
      <c r="V1689" s="71">
        <f t="shared" si="198"/>
        <v>12.69</v>
      </c>
    </row>
    <row r="1690" spans="1:22" x14ac:dyDescent="0.25">
      <c r="A1690" s="60" t="s">
        <v>4649</v>
      </c>
      <c r="B1690" s="190" t="s">
        <v>2429</v>
      </c>
      <c r="C1690" s="191" t="s">
        <v>107</v>
      </c>
      <c r="D1690" s="192">
        <v>51036</v>
      </c>
      <c r="E1690" s="198" t="s">
        <v>219</v>
      </c>
      <c r="F1690" s="194" t="s">
        <v>125</v>
      </c>
      <c r="G1690" s="195">
        <v>3.75</v>
      </c>
      <c r="H1690" s="196">
        <v>3.75</v>
      </c>
      <c r="I1690" s="197">
        <v>588.54</v>
      </c>
      <c r="J1690" s="196">
        <v>474.65</v>
      </c>
      <c r="K1690" s="197">
        <v>0</v>
      </c>
      <c r="L1690" s="196">
        <v>0</v>
      </c>
      <c r="M1690" s="196">
        <f t="shared" si="199"/>
        <v>1779.93</v>
      </c>
      <c r="N1690" s="196">
        <f t="shared" si="200"/>
        <v>1779.93</v>
      </c>
      <c r="O1690" s="37"/>
      <c r="P1690" s="71">
        <v>588.54</v>
      </c>
      <c r="Q1690" s="71">
        <v>0</v>
      </c>
      <c r="R1690" s="71">
        <v>2207.02</v>
      </c>
      <c r="S1690" s="71">
        <v>2207.02</v>
      </c>
      <c r="T1690" s="162">
        <f t="shared" si="196"/>
        <v>-427.08999999999992</v>
      </c>
      <c r="U1690" s="71">
        <f t="shared" si="197"/>
        <v>1779.93</v>
      </c>
      <c r="V1690" s="71">
        <f t="shared" si="198"/>
        <v>0</v>
      </c>
    </row>
    <row r="1691" spans="1:22" ht="24" x14ac:dyDescent="0.3">
      <c r="A1691" s="60" t="s">
        <v>4650</v>
      </c>
      <c r="B1691" s="190" t="s">
        <v>2430</v>
      </c>
      <c r="C1691" s="191" t="s">
        <v>107</v>
      </c>
      <c r="D1691" s="192">
        <v>51060</v>
      </c>
      <c r="E1691" s="193" t="s">
        <v>2906</v>
      </c>
      <c r="F1691" s="194" t="s">
        <v>125</v>
      </c>
      <c r="G1691" s="195">
        <v>3.75</v>
      </c>
      <c r="H1691" s="196">
        <v>3.75</v>
      </c>
      <c r="I1691" s="197">
        <v>0.12</v>
      </c>
      <c r="J1691" s="196">
        <v>0.09</v>
      </c>
      <c r="K1691" s="197">
        <v>40.18</v>
      </c>
      <c r="L1691" s="196">
        <v>32.4</v>
      </c>
      <c r="M1691" s="196">
        <f t="shared" si="199"/>
        <v>121.83</v>
      </c>
      <c r="N1691" s="196">
        <f t="shared" si="200"/>
        <v>121.83</v>
      </c>
      <c r="O1691" s="45"/>
      <c r="P1691" s="71">
        <v>0.12</v>
      </c>
      <c r="Q1691" s="71">
        <v>40.18</v>
      </c>
      <c r="R1691" s="71">
        <v>151.12</v>
      </c>
      <c r="S1691" s="71">
        <v>151.12</v>
      </c>
      <c r="T1691" s="162">
        <f t="shared" si="196"/>
        <v>-29.290000000000006</v>
      </c>
      <c r="U1691" s="71">
        <f t="shared" si="197"/>
        <v>0.33</v>
      </c>
      <c r="V1691" s="71">
        <f t="shared" si="198"/>
        <v>121.5</v>
      </c>
    </row>
    <row r="1692" spans="1:22" x14ac:dyDescent="0.25">
      <c r="A1692" s="60" t="s">
        <v>4651</v>
      </c>
      <c r="B1692" s="190" t="s">
        <v>2431</v>
      </c>
      <c r="C1692" s="191" t="s">
        <v>107</v>
      </c>
      <c r="D1692" s="192">
        <v>52014</v>
      </c>
      <c r="E1692" s="198" t="s">
        <v>203</v>
      </c>
      <c r="F1692" s="194" t="s">
        <v>201</v>
      </c>
      <c r="G1692" s="195">
        <v>46.4</v>
      </c>
      <c r="H1692" s="196">
        <v>46.4</v>
      </c>
      <c r="I1692" s="197">
        <v>12.69</v>
      </c>
      <c r="J1692" s="196">
        <v>10.23</v>
      </c>
      <c r="K1692" s="197">
        <v>2.61</v>
      </c>
      <c r="L1692" s="196">
        <v>2.1</v>
      </c>
      <c r="M1692" s="196">
        <f t="shared" si="199"/>
        <v>572.11</v>
      </c>
      <c r="N1692" s="196">
        <f t="shared" si="200"/>
        <v>572.11</v>
      </c>
      <c r="O1692" s="37"/>
      <c r="P1692" s="71">
        <v>12.69</v>
      </c>
      <c r="Q1692" s="71">
        <v>2.61</v>
      </c>
      <c r="R1692" s="71">
        <v>709.92</v>
      </c>
      <c r="S1692" s="71">
        <v>709.92</v>
      </c>
      <c r="T1692" s="162">
        <f t="shared" si="196"/>
        <v>-137.80999999999995</v>
      </c>
      <c r="U1692" s="71">
        <f t="shared" si="197"/>
        <v>474.67</v>
      </c>
      <c r="V1692" s="71">
        <f t="shared" si="198"/>
        <v>97.44</v>
      </c>
    </row>
    <row r="1693" spans="1:22" x14ac:dyDescent="0.25">
      <c r="A1693" s="60" t="s">
        <v>4652</v>
      </c>
      <c r="B1693" s="184" t="s">
        <v>2432</v>
      </c>
      <c r="C1693" s="187"/>
      <c r="D1693" s="187"/>
      <c r="E1693" s="186" t="s">
        <v>233</v>
      </c>
      <c r="F1693" s="187"/>
      <c r="G1693" s="188"/>
      <c r="H1693" s="188"/>
      <c r="I1693" s="177"/>
      <c r="J1693" s="188"/>
      <c r="K1693" s="177"/>
      <c r="L1693" s="188"/>
      <c r="M1693" s="189">
        <f>M1694</f>
        <v>72.540000000000006</v>
      </c>
      <c r="N1693" s="189">
        <f>N1694</f>
        <v>72.540000000000006</v>
      </c>
      <c r="O1693" s="37"/>
      <c r="P1693" s="69"/>
      <c r="Q1693" s="69"/>
      <c r="R1693" s="70">
        <v>90</v>
      </c>
      <c r="S1693" s="70">
        <v>90</v>
      </c>
      <c r="T1693" s="162">
        <f t="shared" si="196"/>
        <v>-17.459999999999994</v>
      </c>
      <c r="U1693" s="71">
        <f t="shared" si="197"/>
        <v>0</v>
      </c>
      <c r="V1693" s="71">
        <f t="shared" si="198"/>
        <v>0</v>
      </c>
    </row>
    <row r="1694" spans="1:22" x14ac:dyDescent="0.25">
      <c r="A1694" s="60" t="s">
        <v>4653</v>
      </c>
      <c r="B1694" s="190" t="s">
        <v>2433</v>
      </c>
      <c r="C1694" s="191" t="s">
        <v>107</v>
      </c>
      <c r="D1694" s="192">
        <v>50251</v>
      </c>
      <c r="E1694" s="198" t="s">
        <v>235</v>
      </c>
      <c r="F1694" s="194" t="s">
        <v>102</v>
      </c>
      <c r="G1694" s="195">
        <v>6</v>
      </c>
      <c r="H1694" s="196">
        <v>6</v>
      </c>
      <c r="I1694" s="197">
        <v>15</v>
      </c>
      <c r="J1694" s="196">
        <v>12.09</v>
      </c>
      <c r="K1694" s="197">
        <v>0</v>
      </c>
      <c r="L1694" s="196">
        <v>0</v>
      </c>
      <c r="M1694" s="196">
        <f>TRUNC(((J1694*G1694)+(L1694*G1694)),2)</f>
        <v>72.540000000000006</v>
      </c>
      <c r="N1694" s="196">
        <f>TRUNC(((J1694*H1694)+(L1694*H1694)),2)</f>
        <v>72.540000000000006</v>
      </c>
      <c r="O1694" s="37"/>
      <c r="P1694" s="71">
        <v>15</v>
      </c>
      <c r="Q1694" s="71">
        <v>0</v>
      </c>
      <c r="R1694" s="71">
        <v>90</v>
      </c>
      <c r="S1694" s="71">
        <v>90</v>
      </c>
      <c r="T1694" s="162">
        <f t="shared" si="196"/>
        <v>-17.459999999999994</v>
      </c>
      <c r="U1694" s="71">
        <f t="shared" si="197"/>
        <v>72.540000000000006</v>
      </c>
      <c r="V1694" s="71">
        <f t="shared" si="198"/>
        <v>0</v>
      </c>
    </row>
    <row r="1695" spans="1:22" x14ac:dyDescent="0.25">
      <c r="A1695" s="60" t="s">
        <v>4654</v>
      </c>
      <c r="B1695" s="178" t="s">
        <v>2434</v>
      </c>
      <c r="C1695" s="181"/>
      <c r="D1695" s="181"/>
      <c r="E1695" s="180" t="s">
        <v>28</v>
      </c>
      <c r="F1695" s="181"/>
      <c r="G1695" s="182"/>
      <c r="H1695" s="182"/>
      <c r="I1695" s="177"/>
      <c r="J1695" s="182"/>
      <c r="K1695" s="177"/>
      <c r="L1695" s="182"/>
      <c r="M1695" s="183">
        <f>M1696+M1706+M1712+M1719+M1721+M1723</f>
        <v>30641.48</v>
      </c>
      <c r="N1695" s="183">
        <f>N1696+N1706+N1712+N1719+N1721+N1723</f>
        <v>30641.48</v>
      </c>
      <c r="O1695" s="37"/>
      <c r="P1695" s="67"/>
      <c r="Q1695" s="67"/>
      <c r="R1695" s="68">
        <v>38003.14</v>
      </c>
      <c r="S1695" s="68">
        <v>38003.14</v>
      </c>
      <c r="T1695" s="162">
        <f t="shared" si="196"/>
        <v>-7361.66</v>
      </c>
      <c r="U1695" s="71">
        <f t="shared" si="197"/>
        <v>0</v>
      </c>
      <c r="V1695" s="71">
        <f t="shared" si="198"/>
        <v>0</v>
      </c>
    </row>
    <row r="1696" spans="1:22" x14ac:dyDescent="0.25">
      <c r="A1696" s="60" t="s">
        <v>4655</v>
      </c>
      <c r="B1696" s="184" t="s">
        <v>2435</v>
      </c>
      <c r="C1696" s="187"/>
      <c r="D1696" s="187"/>
      <c r="E1696" s="186" t="s">
        <v>238</v>
      </c>
      <c r="F1696" s="187"/>
      <c r="G1696" s="188"/>
      <c r="H1696" s="188"/>
      <c r="I1696" s="177"/>
      <c r="J1696" s="188"/>
      <c r="K1696" s="177"/>
      <c r="L1696" s="188"/>
      <c r="M1696" s="189">
        <f>SUM(M1697:M1705)</f>
        <v>5681.4600000000009</v>
      </c>
      <c r="N1696" s="189">
        <f>SUM(N1697:N1705)</f>
        <v>5681.4600000000009</v>
      </c>
      <c r="O1696" s="37"/>
      <c r="P1696" s="69"/>
      <c r="Q1696" s="69"/>
      <c r="R1696" s="70">
        <v>7047.86</v>
      </c>
      <c r="S1696" s="70">
        <v>7047.86</v>
      </c>
      <c r="T1696" s="162">
        <f t="shared" si="196"/>
        <v>-1366.3999999999987</v>
      </c>
      <c r="U1696" s="71">
        <f t="shared" si="197"/>
        <v>0</v>
      </c>
      <c r="V1696" s="71">
        <f t="shared" si="198"/>
        <v>0</v>
      </c>
    </row>
    <row r="1697" spans="1:22" x14ac:dyDescent="0.25">
      <c r="A1697" s="60" t="s">
        <v>4656</v>
      </c>
      <c r="B1697" s="190" t="s">
        <v>2436</v>
      </c>
      <c r="C1697" s="191" t="s">
        <v>107</v>
      </c>
      <c r="D1697" s="192">
        <v>40101</v>
      </c>
      <c r="E1697" s="198" t="s">
        <v>163</v>
      </c>
      <c r="F1697" s="194" t="s">
        <v>125</v>
      </c>
      <c r="G1697" s="195">
        <v>8.35</v>
      </c>
      <c r="H1697" s="196">
        <v>8.35</v>
      </c>
      <c r="I1697" s="197">
        <v>0</v>
      </c>
      <c r="J1697" s="196">
        <v>0</v>
      </c>
      <c r="K1697" s="197">
        <v>34.229999999999997</v>
      </c>
      <c r="L1697" s="196">
        <v>27.6</v>
      </c>
      <c r="M1697" s="196">
        <f t="shared" ref="M1697:M1705" si="201">TRUNC(((J1697*G1697)+(L1697*G1697)),2)</f>
        <v>230.46</v>
      </c>
      <c r="N1697" s="196">
        <f t="shared" ref="N1697:N1705" si="202">TRUNC(((J1697*H1697)+(L1697*H1697)),2)</f>
        <v>230.46</v>
      </c>
      <c r="O1697" s="37"/>
      <c r="P1697" s="71">
        <v>0</v>
      </c>
      <c r="Q1697" s="71">
        <v>34.229999999999997</v>
      </c>
      <c r="R1697" s="71">
        <v>285.82</v>
      </c>
      <c r="S1697" s="71">
        <v>285.82</v>
      </c>
      <c r="T1697" s="162">
        <f t="shared" si="196"/>
        <v>-55.359999999999985</v>
      </c>
      <c r="U1697" s="71">
        <f t="shared" si="197"/>
        <v>0</v>
      </c>
      <c r="V1697" s="71">
        <f t="shared" si="198"/>
        <v>230.46</v>
      </c>
    </row>
    <row r="1698" spans="1:22" x14ac:dyDescent="0.25">
      <c r="A1698" s="60" t="s">
        <v>4657</v>
      </c>
      <c r="B1698" s="190" t="s">
        <v>2437</v>
      </c>
      <c r="C1698" s="191" t="s">
        <v>107</v>
      </c>
      <c r="D1698" s="192">
        <v>50902</v>
      </c>
      <c r="E1698" s="198" t="s">
        <v>215</v>
      </c>
      <c r="F1698" s="194" t="s">
        <v>108</v>
      </c>
      <c r="G1698" s="195">
        <v>11.46</v>
      </c>
      <c r="H1698" s="196">
        <v>11.46</v>
      </c>
      <c r="I1698" s="197">
        <v>0</v>
      </c>
      <c r="J1698" s="196">
        <v>0</v>
      </c>
      <c r="K1698" s="197">
        <v>5.34</v>
      </c>
      <c r="L1698" s="196">
        <v>4.3</v>
      </c>
      <c r="M1698" s="196">
        <f t="shared" si="201"/>
        <v>49.27</v>
      </c>
      <c r="N1698" s="196">
        <f t="shared" si="202"/>
        <v>49.27</v>
      </c>
      <c r="O1698" s="37"/>
      <c r="P1698" s="71">
        <v>0</v>
      </c>
      <c r="Q1698" s="71">
        <v>5.34</v>
      </c>
      <c r="R1698" s="71">
        <v>61.19</v>
      </c>
      <c r="S1698" s="71">
        <v>61.19</v>
      </c>
      <c r="T1698" s="162">
        <f t="shared" si="196"/>
        <v>-11.919999999999995</v>
      </c>
      <c r="U1698" s="71">
        <f t="shared" si="197"/>
        <v>0</v>
      </c>
      <c r="V1698" s="71">
        <f t="shared" si="198"/>
        <v>49.27</v>
      </c>
    </row>
    <row r="1699" spans="1:22" x14ac:dyDescent="0.25">
      <c r="A1699" s="60" t="s">
        <v>4658</v>
      </c>
      <c r="B1699" s="190" t="s">
        <v>2438</v>
      </c>
      <c r="C1699" s="191" t="s">
        <v>107</v>
      </c>
      <c r="D1699" s="192">
        <v>60470</v>
      </c>
      <c r="E1699" s="198" t="s">
        <v>217</v>
      </c>
      <c r="F1699" s="194" t="s">
        <v>125</v>
      </c>
      <c r="G1699" s="195">
        <v>0.56999999999999995</v>
      </c>
      <c r="H1699" s="196">
        <v>0.56999999999999995</v>
      </c>
      <c r="I1699" s="197">
        <v>181.54</v>
      </c>
      <c r="J1699" s="196">
        <v>146.41</v>
      </c>
      <c r="K1699" s="197">
        <v>26.68</v>
      </c>
      <c r="L1699" s="196">
        <v>21.51</v>
      </c>
      <c r="M1699" s="196">
        <f t="shared" si="201"/>
        <v>95.71</v>
      </c>
      <c r="N1699" s="196">
        <f t="shared" si="202"/>
        <v>95.71</v>
      </c>
      <c r="O1699" s="37"/>
      <c r="P1699" s="71">
        <v>181.54</v>
      </c>
      <c r="Q1699" s="71">
        <v>26.68</v>
      </c>
      <c r="R1699" s="71">
        <v>119.31</v>
      </c>
      <c r="S1699" s="71">
        <v>119.31</v>
      </c>
      <c r="T1699" s="162">
        <f t="shared" si="196"/>
        <v>-23.600000000000009</v>
      </c>
      <c r="U1699" s="71">
        <f t="shared" si="197"/>
        <v>83.45</v>
      </c>
      <c r="V1699" s="71">
        <f t="shared" si="198"/>
        <v>12.26</v>
      </c>
    </row>
    <row r="1700" spans="1:22" x14ac:dyDescent="0.25">
      <c r="A1700" s="60" t="s">
        <v>4659</v>
      </c>
      <c r="B1700" s="190" t="s">
        <v>2439</v>
      </c>
      <c r="C1700" s="191" t="s">
        <v>107</v>
      </c>
      <c r="D1700" s="192">
        <v>60191</v>
      </c>
      <c r="E1700" s="198" t="s">
        <v>244</v>
      </c>
      <c r="F1700" s="194" t="s">
        <v>108</v>
      </c>
      <c r="G1700" s="195">
        <v>49.14</v>
      </c>
      <c r="H1700" s="196">
        <v>49.14</v>
      </c>
      <c r="I1700" s="197">
        <v>24.8</v>
      </c>
      <c r="J1700" s="196">
        <v>20</v>
      </c>
      <c r="K1700" s="197">
        <v>11.37</v>
      </c>
      <c r="L1700" s="196">
        <v>9.16</v>
      </c>
      <c r="M1700" s="196">
        <f t="shared" si="201"/>
        <v>1432.92</v>
      </c>
      <c r="N1700" s="196">
        <f t="shared" si="202"/>
        <v>1432.92</v>
      </c>
      <c r="O1700" s="37"/>
      <c r="P1700" s="71">
        <v>24.8</v>
      </c>
      <c r="Q1700" s="71">
        <v>11.37</v>
      </c>
      <c r="R1700" s="71">
        <v>1777.39</v>
      </c>
      <c r="S1700" s="71">
        <v>1777.39</v>
      </c>
      <c r="T1700" s="162">
        <f t="shared" si="196"/>
        <v>-344.47</v>
      </c>
      <c r="U1700" s="71">
        <f t="shared" si="197"/>
        <v>982.8</v>
      </c>
      <c r="V1700" s="71">
        <f t="shared" si="198"/>
        <v>450.12</v>
      </c>
    </row>
    <row r="1701" spans="1:22" x14ac:dyDescent="0.25">
      <c r="A1701" s="60" t="s">
        <v>4660</v>
      </c>
      <c r="B1701" s="190" t="s">
        <v>2440</v>
      </c>
      <c r="C1701" s="191" t="s">
        <v>107</v>
      </c>
      <c r="D1701" s="192">
        <v>60524</v>
      </c>
      <c r="E1701" s="198" t="s">
        <v>219</v>
      </c>
      <c r="F1701" s="194" t="s">
        <v>125</v>
      </c>
      <c r="G1701" s="195">
        <v>3.44</v>
      </c>
      <c r="H1701" s="196">
        <v>3.44</v>
      </c>
      <c r="I1701" s="197">
        <v>588.54</v>
      </c>
      <c r="J1701" s="196">
        <v>474.65</v>
      </c>
      <c r="K1701" s="197">
        <v>0</v>
      </c>
      <c r="L1701" s="196">
        <v>0</v>
      </c>
      <c r="M1701" s="196">
        <f t="shared" si="201"/>
        <v>1632.79</v>
      </c>
      <c r="N1701" s="196">
        <f t="shared" si="202"/>
        <v>1632.79</v>
      </c>
      <c r="O1701" s="37"/>
      <c r="P1701" s="71">
        <v>588.54</v>
      </c>
      <c r="Q1701" s="71">
        <v>0</v>
      </c>
      <c r="R1701" s="71">
        <v>2024.57</v>
      </c>
      <c r="S1701" s="71">
        <v>2024.57</v>
      </c>
      <c r="T1701" s="162">
        <f t="shared" si="196"/>
        <v>-391.78</v>
      </c>
      <c r="U1701" s="71">
        <f t="shared" si="197"/>
        <v>1632.79</v>
      </c>
      <c r="V1701" s="71">
        <f t="shared" si="198"/>
        <v>0</v>
      </c>
    </row>
    <row r="1702" spans="1:22" ht="24" x14ac:dyDescent="0.3">
      <c r="A1702" s="60" t="s">
        <v>4661</v>
      </c>
      <c r="B1702" s="190" t="s">
        <v>2441</v>
      </c>
      <c r="C1702" s="191" t="s">
        <v>107</v>
      </c>
      <c r="D1702" s="192">
        <v>60800</v>
      </c>
      <c r="E1702" s="193" t="s">
        <v>2907</v>
      </c>
      <c r="F1702" s="194" t="s">
        <v>125</v>
      </c>
      <c r="G1702" s="195">
        <v>3.44</v>
      </c>
      <c r="H1702" s="196">
        <v>3.44</v>
      </c>
      <c r="I1702" s="197">
        <v>0.12</v>
      </c>
      <c r="J1702" s="196">
        <v>0.09</v>
      </c>
      <c r="K1702" s="197">
        <v>51.75</v>
      </c>
      <c r="L1702" s="196">
        <v>41.73</v>
      </c>
      <c r="M1702" s="196">
        <f t="shared" si="201"/>
        <v>143.86000000000001</v>
      </c>
      <c r="N1702" s="196">
        <f t="shared" si="202"/>
        <v>143.86000000000001</v>
      </c>
      <c r="O1702" s="45"/>
      <c r="P1702" s="71">
        <v>0.12</v>
      </c>
      <c r="Q1702" s="71">
        <v>51.75</v>
      </c>
      <c r="R1702" s="71">
        <v>178.43</v>
      </c>
      <c r="S1702" s="71">
        <v>178.43</v>
      </c>
      <c r="T1702" s="162">
        <f t="shared" si="196"/>
        <v>-34.569999999999993</v>
      </c>
      <c r="U1702" s="71">
        <f t="shared" si="197"/>
        <v>0.3</v>
      </c>
      <c r="V1702" s="71">
        <f t="shared" si="198"/>
        <v>143.55000000000001</v>
      </c>
    </row>
    <row r="1703" spans="1:22" x14ac:dyDescent="0.25">
      <c r="A1703" s="60" t="s">
        <v>4662</v>
      </c>
      <c r="B1703" s="190" t="s">
        <v>2442</v>
      </c>
      <c r="C1703" s="191" t="s">
        <v>107</v>
      </c>
      <c r="D1703" s="192">
        <v>40902</v>
      </c>
      <c r="E1703" s="198" t="s">
        <v>165</v>
      </c>
      <c r="F1703" s="194" t="s">
        <v>125</v>
      </c>
      <c r="G1703" s="195">
        <v>4.91</v>
      </c>
      <c r="H1703" s="196">
        <v>4.91</v>
      </c>
      <c r="I1703" s="197">
        <v>0</v>
      </c>
      <c r="J1703" s="196">
        <v>0</v>
      </c>
      <c r="K1703" s="197">
        <v>22.68</v>
      </c>
      <c r="L1703" s="196">
        <v>18.29</v>
      </c>
      <c r="M1703" s="196">
        <f t="shared" si="201"/>
        <v>89.8</v>
      </c>
      <c r="N1703" s="196">
        <f t="shared" si="202"/>
        <v>89.8</v>
      </c>
      <c r="O1703" s="37"/>
      <c r="P1703" s="71">
        <v>0</v>
      </c>
      <c r="Q1703" s="71">
        <v>22.68</v>
      </c>
      <c r="R1703" s="71">
        <v>111.35</v>
      </c>
      <c r="S1703" s="71">
        <v>111.35</v>
      </c>
      <c r="T1703" s="162">
        <f t="shared" si="196"/>
        <v>-21.549999999999997</v>
      </c>
      <c r="U1703" s="71">
        <f t="shared" si="197"/>
        <v>0</v>
      </c>
      <c r="V1703" s="71">
        <f t="shared" si="198"/>
        <v>89.8</v>
      </c>
    </row>
    <row r="1704" spans="1:22" x14ac:dyDescent="0.25">
      <c r="A1704" s="60" t="s">
        <v>4663</v>
      </c>
      <c r="B1704" s="190" t="s">
        <v>2443</v>
      </c>
      <c r="C1704" s="191" t="s">
        <v>107</v>
      </c>
      <c r="D1704" s="192">
        <v>60304</v>
      </c>
      <c r="E1704" s="198" t="s">
        <v>284</v>
      </c>
      <c r="F1704" s="194" t="s">
        <v>201</v>
      </c>
      <c r="G1704" s="195">
        <v>135.6</v>
      </c>
      <c r="H1704" s="196">
        <v>135.6</v>
      </c>
      <c r="I1704" s="197">
        <v>9.39</v>
      </c>
      <c r="J1704" s="196">
        <v>7.57</v>
      </c>
      <c r="K1704" s="197">
        <v>2.98</v>
      </c>
      <c r="L1704" s="196">
        <v>2.4</v>
      </c>
      <c r="M1704" s="196">
        <f t="shared" si="201"/>
        <v>1351.93</v>
      </c>
      <c r="N1704" s="196">
        <f t="shared" si="202"/>
        <v>1351.93</v>
      </c>
      <c r="O1704" s="37"/>
      <c r="P1704" s="71">
        <v>9.39</v>
      </c>
      <c r="Q1704" s="71">
        <v>2.98</v>
      </c>
      <c r="R1704" s="71">
        <v>1677.37</v>
      </c>
      <c r="S1704" s="71">
        <v>1677.37</v>
      </c>
      <c r="T1704" s="162">
        <f t="shared" si="196"/>
        <v>-325.43999999999983</v>
      </c>
      <c r="U1704" s="71">
        <f t="shared" si="197"/>
        <v>1026.49</v>
      </c>
      <c r="V1704" s="71">
        <f t="shared" si="198"/>
        <v>325.44</v>
      </c>
    </row>
    <row r="1705" spans="1:22" x14ac:dyDescent="0.25">
      <c r="A1705" s="60" t="s">
        <v>4664</v>
      </c>
      <c r="B1705" s="190" t="s">
        <v>2444</v>
      </c>
      <c r="C1705" s="191" t="s">
        <v>107</v>
      </c>
      <c r="D1705" s="192">
        <v>60314</v>
      </c>
      <c r="E1705" s="198" t="s">
        <v>251</v>
      </c>
      <c r="F1705" s="194" t="s">
        <v>201</v>
      </c>
      <c r="G1705" s="195">
        <v>53.1</v>
      </c>
      <c r="H1705" s="196">
        <v>53.1</v>
      </c>
      <c r="I1705" s="197">
        <v>12.69</v>
      </c>
      <c r="J1705" s="196">
        <v>10.23</v>
      </c>
      <c r="K1705" s="197">
        <v>2.61</v>
      </c>
      <c r="L1705" s="196">
        <v>2.1</v>
      </c>
      <c r="M1705" s="196">
        <f t="shared" si="201"/>
        <v>654.72</v>
      </c>
      <c r="N1705" s="196">
        <f t="shared" si="202"/>
        <v>654.72</v>
      </c>
      <c r="O1705" s="37"/>
      <c r="P1705" s="71">
        <v>12.69</v>
      </c>
      <c r="Q1705" s="71">
        <v>2.61</v>
      </c>
      <c r="R1705" s="71">
        <v>812.43</v>
      </c>
      <c r="S1705" s="71">
        <v>812.43</v>
      </c>
      <c r="T1705" s="162">
        <f t="shared" si="196"/>
        <v>-157.70999999999992</v>
      </c>
      <c r="U1705" s="71">
        <f t="shared" si="197"/>
        <v>543.21</v>
      </c>
      <c r="V1705" s="71">
        <f t="shared" si="198"/>
        <v>111.51</v>
      </c>
    </row>
    <row r="1706" spans="1:22" x14ac:dyDescent="0.25">
      <c r="A1706" s="60" t="s">
        <v>4665</v>
      </c>
      <c r="B1706" s="184" t="s">
        <v>2445</v>
      </c>
      <c r="C1706" s="187"/>
      <c r="D1706" s="187"/>
      <c r="E1706" s="186" t="s">
        <v>263</v>
      </c>
      <c r="F1706" s="187"/>
      <c r="G1706" s="188"/>
      <c r="H1706" s="188"/>
      <c r="I1706" s="177"/>
      <c r="J1706" s="188"/>
      <c r="K1706" s="177"/>
      <c r="L1706" s="188"/>
      <c r="M1706" s="189">
        <f>SUM(M1707:M1711)</f>
        <v>8965.0300000000007</v>
      </c>
      <c r="N1706" s="189">
        <f>SUM(N1707:N1711)</f>
        <v>8965.0300000000007</v>
      </c>
      <c r="O1706" s="37"/>
      <c r="P1706" s="69"/>
      <c r="Q1706" s="69"/>
      <c r="R1706" s="70">
        <v>11119.24</v>
      </c>
      <c r="S1706" s="70">
        <v>11119.24</v>
      </c>
      <c r="T1706" s="162">
        <f t="shared" si="196"/>
        <v>-2154.2099999999991</v>
      </c>
      <c r="U1706" s="71">
        <f t="shared" si="197"/>
        <v>0</v>
      </c>
      <c r="V1706" s="71">
        <f t="shared" si="198"/>
        <v>0</v>
      </c>
    </row>
    <row r="1707" spans="1:22" x14ac:dyDescent="0.25">
      <c r="A1707" s="60" t="s">
        <v>4666</v>
      </c>
      <c r="B1707" s="190" t="s">
        <v>2446</v>
      </c>
      <c r="C1707" s="191" t="s">
        <v>107</v>
      </c>
      <c r="D1707" s="192">
        <v>60205</v>
      </c>
      <c r="E1707" s="198" t="s">
        <v>266</v>
      </c>
      <c r="F1707" s="194" t="s">
        <v>108</v>
      </c>
      <c r="G1707" s="195">
        <v>74.760000000000005</v>
      </c>
      <c r="H1707" s="196">
        <v>74.760000000000005</v>
      </c>
      <c r="I1707" s="197">
        <v>34.159999999999997</v>
      </c>
      <c r="J1707" s="196">
        <v>27.55</v>
      </c>
      <c r="K1707" s="197">
        <v>23.52</v>
      </c>
      <c r="L1707" s="196">
        <v>18.96</v>
      </c>
      <c r="M1707" s="196">
        <f>TRUNC(((J1707*G1707)+(L1707*G1707)),2)</f>
        <v>3477.08</v>
      </c>
      <c r="N1707" s="196">
        <f>TRUNC(((J1707*H1707)+(L1707*H1707)),2)</f>
        <v>3477.08</v>
      </c>
      <c r="O1707" s="37"/>
      <c r="P1707" s="71">
        <v>34.159999999999997</v>
      </c>
      <c r="Q1707" s="71">
        <v>23.52</v>
      </c>
      <c r="R1707" s="71">
        <v>4312.1499999999996</v>
      </c>
      <c r="S1707" s="71">
        <v>4312.1499999999996</v>
      </c>
      <c r="T1707" s="162">
        <f t="shared" si="196"/>
        <v>-835.06999999999971</v>
      </c>
      <c r="U1707" s="71">
        <f t="shared" si="197"/>
        <v>2059.63</v>
      </c>
      <c r="V1707" s="71">
        <f t="shared" si="198"/>
        <v>1417.44</v>
      </c>
    </row>
    <row r="1708" spans="1:22" x14ac:dyDescent="0.25">
      <c r="A1708" s="60" t="s">
        <v>4667</v>
      </c>
      <c r="B1708" s="190" t="s">
        <v>2447</v>
      </c>
      <c r="C1708" s="191" t="s">
        <v>107</v>
      </c>
      <c r="D1708" s="192">
        <v>60524</v>
      </c>
      <c r="E1708" s="198" t="s">
        <v>219</v>
      </c>
      <c r="F1708" s="194" t="s">
        <v>125</v>
      </c>
      <c r="G1708" s="195">
        <v>3.67</v>
      </c>
      <c r="H1708" s="196">
        <v>3.67</v>
      </c>
      <c r="I1708" s="197">
        <v>588.54</v>
      </c>
      <c r="J1708" s="196">
        <v>474.65</v>
      </c>
      <c r="K1708" s="197">
        <v>0</v>
      </c>
      <c r="L1708" s="196">
        <v>0</v>
      </c>
      <c r="M1708" s="196">
        <f>TRUNC(((J1708*G1708)+(L1708*G1708)),2)</f>
        <v>1741.96</v>
      </c>
      <c r="N1708" s="196">
        <f>TRUNC(((J1708*H1708)+(L1708*H1708)),2)</f>
        <v>1741.96</v>
      </c>
      <c r="O1708" s="37"/>
      <c r="P1708" s="71">
        <v>588.54</v>
      </c>
      <c r="Q1708" s="71">
        <v>0</v>
      </c>
      <c r="R1708" s="71">
        <v>2159.94</v>
      </c>
      <c r="S1708" s="71">
        <v>2159.94</v>
      </c>
      <c r="T1708" s="162">
        <f t="shared" si="196"/>
        <v>-417.98</v>
      </c>
      <c r="U1708" s="71">
        <f t="shared" si="197"/>
        <v>1741.96</v>
      </c>
      <c r="V1708" s="71">
        <f t="shared" si="198"/>
        <v>0</v>
      </c>
    </row>
    <row r="1709" spans="1:22" ht="24" x14ac:dyDescent="0.3">
      <c r="A1709" s="60" t="s">
        <v>4668</v>
      </c>
      <c r="B1709" s="190" t="s">
        <v>2448</v>
      </c>
      <c r="C1709" s="191" t="s">
        <v>107</v>
      </c>
      <c r="D1709" s="192">
        <v>60800</v>
      </c>
      <c r="E1709" s="193" t="s">
        <v>2907</v>
      </c>
      <c r="F1709" s="194" t="s">
        <v>125</v>
      </c>
      <c r="G1709" s="195">
        <v>3.67</v>
      </c>
      <c r="H1709" s="196">
        <v>3.67</v>
      </c>
      <c r="I1709" s="197">
        <v>0.12</v>
      </c>
      <c r="J1709" s="196">
        <v>0.09</v>
      </c>
      <c r="K1709" s="197">
        <v>51.75</v>
      </c>
      <c r="L1709" s="196">
        <v>41.73</v>
      </c>
      <c r="M1709" s="196">
        <f>TRUNC(((J1709*G1709)+(L1709*G1709)),2)</f>
        <v>153.47</v>
      </c>
      <c r="N1709" s="196">
        <f>TRUNC(((J1709*H1709)+(L1709*H1709)),2)</f>
        <v>153.47</v>
      </c>
      <c r="O1709" s="45"/>
      <c r="P1709" s="71">
        <v>0.12</v>
      </c>
      <c r="Q1709" s="71">
        <v>51.75</v>
      </c>
      <c r="R1709" s="71">
        <v>190.36</v>
      </c>
      <c r="S1709" s="71">
        <v>190.36</v>
      </c>
      <c r="T1709" s="162">
        <f t="shared" si="196"/>
        <v>-36.890000000000015</v>
      </c>
      <c r="U1709" s="71">
        <f t="shared" si="197"/>
        <v>0.33</v>
      </c>
      <c r="V1709" s="71">
        <f t="shared" si="198"/>
        <v>153.13999999999999</v>
      </c>
    </row>
    <row r="1710" spans="1:22" x14ac:dyDescent="0.25">
      <c r="A1710" s="60" t="s">
        <v>4669</v>
      </c>
      <c r="B1710" s="190" t="s">
        <v>2449</v>
      </c>
      <c r="C1710" s="191" t="s">
        <v>107</v>
      </c>
      <c r="D1710" s="192">
        <v>60305</v>
      </c>
      <c r="E1710" s="198" t="s">
        <v>200</v>
      </c>
      <c r="F1710" s="194" t="s">
        <v>201</v>
      </c>
      <c r="G1710" s="195">
        <v>246.3</v>
      </c>
      <c r="H1710" s="196">
        <v>246.3</v>
      </c>
      <c r="I1710" s="197">
        <v>8.99</v>
      </c>
      <c r="J1710" s="196">
        <v>7.25</v>
      </c>
      <c r="K1710" s="197">
        <v>2.98</v>
      </c>
      <c r="L1710" s="196">
        <v>2.4</v>
      </c>
      <c r="M1710" s="196">
        <f>TRUNC(((J1710*G1710)+(L1710*G1710)),2)</f>
        <v>2376.79</v>
      </c>
      <c r="N1710" s="196">
        <f>TRUNC(((J1710*H1710)+(L1710*H1710)),2)</f>
        <v>2376.79</v>
      </c>
      <c r="O1710" s="37"/>
      <c r="P1710" s="71">
        <v>8.99</v>
      </c>
      <c r="Q1710" s="71">
        <v>2.98</v>
      </c>
      <c r="R1710" s="71">
        <v>2948.21</v>
      </c>
      <c r="S1710" s="71">
        <v>2948.21</v>
      </c>
      <c r="T1710" s="162">
        <f t="shared" si="196"/>
        <v>-571.42000000000007</v>
      </c>
      <c r="U1710" s="71">
        <f t="shared" si="197"/>
        <v>1785.67</v>
      </c>
      <c r="V1710" s="71">
        <f t="shared" si="198"/>
        <v>591.12</v>
      </c>
    </row>
    <row r="1711" spans="1:22" x14ac:dyDescent="0.25">
      <c r="A1711" s="60" t="s">
        <v>4670</v>
      </c>
      <c r="B1711" s="190" t="s">
        <v>2450</v>
      </c>
      <c r="C1711" s="191" t="s">
        <v>107</v>
      </c>
      <c r="D1711" s="192">
        <v>60314</v>
      </c>
      <c r="E1711" s="198" t="s">
        <v>251</v>
      </c>
      <c r="F1711" s="194" t="s">
        <v>201</v>
      </c>
      <c r="G1711" s="195">
        <v>98.6</v>
      </c>
      <c r="H1711" s="196">
        <v>98.6</v>
      </c>
      <c r="I1711" s="197">
        <v>12.69</v>
      </c>
      <c r="J1711" s="196">
        <v>10.23</v>
      </c>
      <c r="K1711" s="197">
        <v>2.61</v>
      </c>
      <c r="L1711" s="196">
        <v>2.1</v>
      </c>
      <c r="M1711" s="196">
        <f>TRUNC(((J1711*G1711)+(L1711*G1711)),2)</f>
        <v>1215.73</v>
      </c>
      <c r="N1711" s="196">
        <f>TRUNC(((J1711*H1711)+(L1711*H1711)),2)</f>
        <v>1215.73</v>
      </c>
      <c r="O1711" s="37"/>
      <c r="P1711" s="71">
        <v>12.69</v>
      </c>
      <c r="Q1711" s="71">
        <v>2.61</v>
      </c>
      <c r="R1711" s="71">
        <v>1508.58</v>
      </c>
      <c r="S1711" s="71">
        <v>1508.58</v>
      </c>
      <c r="T1711" s="162">
        <f t="shared" si="196"/>
        <v>-292.84999999999991</v>
      </c>
      <c r="U1711" s="71">
        <f t="shared" si="197"/>
        <v>1008.67</v>
      </c>
      <c r="V1711" s="71">
        <f t="shared" si="198"/>
        <v>207.06</v>
      </c>
    </row>
    <row r="1712" spans="1:22" x14ac:dyDescent="0.25">
      <c r="A1712" s="60" t="s">
        <v>4671</v>
      </c>
      <c r="B1712" s="184" t="s">
        <v>2451</v>
      </c>
      <c r="C1712" s="187"/>
      <c r="D1712" s="187"/>
      <c r="E1712" s="186" t="s">
        <v>278</v>
      </c>
      <c r="F1712" s="187"/>
      <c r="G1712" s="188"/>
      <c r="H1712" s="188"/>
      <c r="I1712" s="177"/>
      <c r="J1712" s="188"/>
      <c r="K1712" s="177"/>
      <c r="L1712" s="188"/>
      <c r="M1712" s="189">
        <f>SUM(M1713:M1718)</f>
        <v>5933.25</v>
      </c>
      <c r="N1712" s="189">
        <f>SUM(N1713:N1718)</f>
        <v>5933.25</v>
      </c>
      <c r="O1712" s="37"/>
      <c r="P1712" s="69"/>
      <c r="Q1712" s="69"/>
      <c r="R1712" s="70">
        <v>7359.11</v>
      </c>
      <c r="S1712" s="70">
        <v>7359.11</v>
      </c>
      <c r="T1712" s="162">
        <f t="shared" si="196"/>
        <v>-1425.8599999999997</v>
      </c>
      <c r="U1712" s="71">
        <f t="shared" si="197"/>
        <v>0</v>
      </c>
      <c r="V1712" s="71">
        <f t="shared" si="198"/>
        <v>0</v>
      </c>
    </row>
    <row r="1713" spans="1:22" x14ac:dyDescent="0.25">
      <c r="A1713" s="60" t="s">
        <v>4672</v>
      </c>
      <c r="B1713" s="190" t="s">
        <v>2452</v>
      </c>
      <c r="C1713" s="191" t="s">
        <v>107</v>
      </c>
      <c r="D1713" s="192">
        <v>60205</v>
      </c>
      <c r="E1713" s="198" t="s">
        <v>266</v>
      </c>
      <c r="F1713" s="194" t="s">
        <v>108</v>
      </c>
      <c r="G1713" s="195">
        <v>52.22</v>
      </c>
      <c r="H1713" s="196">
        <v>52.22</v>
      </c>
      <c r="I1713" s="197">
        <v>34.159999999999997</v>
      </c>
      <c r="J1713" s="196">
        <v>27.55</v>
      </c>
      <c r="K1713" s="197">
        <v>23.52</v>
      </c>
      <c r="L1713" s="196">
        <v>18.96</v>
      </c>
      <c r="M1713" s="196">
        <f t="shared" ref="M1713:M1718" si="203">TRUNC(((J1713*G1713)+(L1713*G1713)),2)</f>
        <v>2428.75</v>
      </c>
      <c r="N1713" s="196">
        <f t="shared" ref="N1713:N1718" si="204">TRUNC(((J1713*H1713)+(L1713*H1713)),2)</f>
        <v>2428.75</v>
      </c>
      <c r="O1713" s="37"/>
      <c r="P1713" s="71">
        <v>34.159999999999997</v>
      </c>
      <c r="Q1713" s="71">
        <v>23.52</v>
      </c>
      <c r="R1713" s="71">
        <v>3012.04</v>
      </c>
      <c r="S1713" s="71">
        <v>3012.04</v>
      </c>
      <c r="T1713" s="162">
        <f t="shared" si="196"/>
        <v>-583.29</v>
      </c>
      <c r="U1713" s="71">
        <f t="shared" si="197"/>
        <v>1438.66</v>
      </c>
      <c r="V1713" s="71">
        <f t="shared" si="198"/>
        <v>990.09</v>
      </c>
    </row>
    <row r="1714" spans="1:22" x14ac:dyDescent="0.25">
      <c r="A1714" s="60" t="s">
        <v>4673</v>
      </c>
      <c r="B1714" s="190" t="s">
        <v>2453</v>
      </c>
      <c r="C1714" s="191" t="s">
        <v>107</v>
      </c>
      <c r="D1714" s="192">
        <v>60524</v>
      </c>
      <c r="E1714" s="198" t="s">
        <v>219</v>
      </c>
      <c r="F1714" s="194" t="s">
        <v>125</v>
      </c>
      <c r="G1714" s="195">
        <v>2.91</v>
      </c>
      <c r="H1714" s="196">
        <v>2.91</v>
      </c>
      <c r="I1714" s="197">
        <v>588.54</v>
      </c>
      <c r="J1714" s="196">
        <v>474.65</v>
      </c>
      <c r="K1714" s="197">
        <v>0</v>
      </c>
      <c r="L1714" s="196">
        <v>0</v>
      </c>
      <c r="M1714" s="196">
        <f t="shared" si="203"/>
        <v>1381.23</v>
      </c>
      <c r="N1714" s="196">
        <f t="shared" si="204"/>
        <v>1381.23</v>
      </c>
      <c r="O1714" s="37"/>
      <c r="P1714" s="71">
        <v>588.54</v>
      </c>
      <c r="Q1714" s="71">
        <v>0</v>
      </c>
      <c r="R1714" s="71">
        <v>1712.65</v>
      </c>
      <c r="S1714" s="71">
        <v>1712.65</v>
      </c>
      <c r="T1714" s="162">
        <f t="shared" si="196"/>
        <v>-331.42000000000007</v>
      </c>
      <c r="U1714" s="71">
        <f t="shared" si="197"/>
        <v>1381.23</v>
      </c>
      <c r="V1714" s="71">
        <f t="shared" si="198"/>
        <v>0</v>
      </c>
    </row>
    <row r="1715" spans="1:22" ht="24" x14ac:dyDescent="0.3">
      <c r="A1715" s="60" t="s">
        <v>4674</v>
      </c>
      <c r="B1715" s="190" t="s">
        <v>2454</v>
      </c>
      <c r="C1715" s="191" t="s">
        <v>107</v>
      </c>
      <c r="D1715" s="192">
        <v>60800</v>
      </c>
      <c r="E1715" s="193" t="s">
        <v>2907</v>
      </c>
      <c r="F1715" s="194" t="s">
        <v>125</v>
      </c>
      <c r="G1715" s="195">
        <v>2.91</v>
      </c>
      <c r="H1715" s="196">
        <v>2.91</v>
      </c>
      <c r="I1715" s="197">
        <v>0.12</v>
      </c>
      <c r="J1715" s="196">
        <v>0.09</v>
      </c>
      <c r="K1715" s="197">
        <v>51.75</v>
      </c>
      <c r="L1715" s="196">
        <v>41.73</v>
      </c>
      <c r="M1715" s="196">
        <f t="shared" si="203"/>
        <v>121.69</v>
      </c>
      <c r="N1715" s="196">
        <f t="shared" si="204"/>
        <v>121.69</v>
      </c>
      <c r="O1715" s="45"/>
      <c r="P1715" s="71">
        <v>0.12</v>
      </c>
      <c r="Q1715" s="71">
        <v>51.75</v>
      </c>
      <c r="R1715" s="71">
        <v>150.94</v>
      </c>
      <c r="S1715" s="71">
        <v>150.94</v>
      </c>
      <c r="T1715" s="162">
        <f t="shared" si="196"/>
        <v>-29.25</v>
      </c>
      <c r="U1715" s="71">
        <f t="shared" si="197"/>
        <v>0.26</v>
      </c>
      <c r="V1715" s="71">
        <f t="shared" si="198"/>
        <v>121.43</v>
      </c>
    </row>
    <row r="1716" spans="1:22" x14ac:dyDescent="0.25">
      <c r="A1716" s="60" t="s">
        <v>4675</v>
      </c>
      <c r="B1716" s="190" t="s">
        <v>2455</v>
      </c>
      <c r="C1716" s="191" t="s">
        <v>107</v>
      </c>
      <c r="D1716" s="192">
        <v>60304</v>
      </c>
      <c r="E1716" s="198" t="s">
        <v>284</v>
      </c>
      <c r="F1716" s="194" t="s">
        <v>201</v>
      </c>
      <c r="G1716" s="195">
        <v>116.6</v>
      </c>
      <c r="H1716" s="196">
        <v>116.6</v>
      </c>
      <c r="I1716" s="197">
        <v>9.39</v>
      </c>
      <c r="J1716" s="196">
        <v>7.57</v>
      </c>
      <c r="K1716" s="197">
        <v>2.98</v>
      </c>
      <c r="L1716" s="196">
        <v>2.4</v>
      </c>
      <c r="M1716" s="196">
        <f t="shared" si="203"/>
        <v>1162.5</v>
      </c>
      <c r="N1716" s="196">
        <f t="shared" si="204"/>
        <v>1162.5</v>
      </c>
      <c r="O1716" s="37"/>
      <c r="P1716" s="71">
        <v>9.39</v>
      </c>
      <c r="Q1716" s="71">
        <v>2.98</v>
      </c>
      <c r="R1716" s="71">
        <v>1442.34</v>
      </c>
      <c r="S1716" s="71">
        <v>1442.34</v>
      </c>
      <c r="T1716" s="162">
        <f t="shared" si="196"/>
        <v>-279.83999999999992</v>
      </c>
      <c r="U1716" s="71">
        <f t="shared" si="197"/>
        <v>882.66</v>
      </c>
      <c r="V1716" s="71">
        <f t="shared" si="198"/>
        <v>279.83999999999997</v>
      </c>
    </row>
    <row r="1717" spans="1:22" x14ac:dyDescent="0.25">
      <c r="A1717" s="60" t="s">
        <v>4676</v>
      </c>
      <c r="B1717" s="190" t="s">
        <v>2456</v>
      </c>
      <c r="C1717" s="191" t="s">
        <v>107</v>
      </c>
      <c r="D1717" s="192">
        <v>60305</v>
      </c>
      <c r="E1717" s="198" t="s">
        <v>200</v>
      </c>
      <c r="F1717" s="194" t="s">
        <v>201</v>
      </c>
      <c r="G1717" s="195">
        <v>13.1</v>
      </c>
      <c r="H1717" s="196">
        <v>13.1</v>
      </c>
      <c r="I1717" s="197">
        <v>8.99</v>
      </c>
      <c r="J1717" s="196">
        <v>7.25</v>
      </c>
      <c r="K1717" s="197">
        <v>2.98</v>
      </c>
      <c r="L1717" s="196">
        <v>2.4</v>
      </c>
      <c r="M1717" s="196">
        <f t="shared" si="203"/>
        <v>126.41</v>
      </c>
      <c r="N1717" s="196">
        <f t="shared" si="204"/>
        <v>126.41</v>
      </c>
      <c r="O1717" s="37"/>
      <c r="P1717" s="71">
        <v>8.99</v>
      </c>
      <c r="Q1717" s="71">
        <v>2.98</v>
      </c>
      <c r="R1717" s="71">
        <v>156.80000000000001</v>
      </c>
      <c r="S1717" s="71">
        <v>156.80000000000001</v>
      </c>
      <c r="T1717" s="162">
        <f t="shared" si="196"/>
        <v>-30.390000000000015</v>
      </c>
      <c r="U1717" s="71">
        <f t="shared" si="197"/>
        <v>94.97</v>
      </c>
      <c r="V1717" s="71">
        <f t="shared" si="198"/>
        <v>31.44</v>
      </c>
    </row>
    <row r="1718" spans="1:22" x14ac:dyDescent="0.25">
      <c r="A1718" s="60" t="s">
        <v>4677</v>
      </c>
      <c r="B1718" s="190" t="s">
        <v>2457</v>
      </c>
      <c r="C1718" s="191" t="s">
        <v>107</v>
      </c>
      <c r="D1718" s="192">
        <v>60314</v>
      </c>
      <c r="E1718" s="198" t="s">
        <v>251</v>
      </c>
      <c r="F1718" s="194" t="s">
        <v>201</v>
      </c>
      <c r="G1718" s="195">
        <v>57.8</v>
      </c>
      <c r="H1718" s="196">
        <v>57.8</v>
      </c>
      <c r="I1718" s="197">
        <v>12.69</v>
      </c>
      <c r="J1718" s="196">
        <v>10.23</v>
      </c>
      <c r="K1718" s="197">
        <v>2.61</v>
      </c>
      <c r="L1718" s="196">
        <v>2.1</v>
      </c>
      <c r="M1718" s="196">
        <f t="shared" si="203"/>
        <v>712.67</v>
      </c>
      <c r="N1718" s="196">
        <f t="shared" si="204"/>
        <v>712.67</v>
      </c>
      <c r="O1718" s="37"/>
      <c r="P1718" s="81">
        <v>12.69</v>
      </c>
      <c r="Q1718" s="81">
        <v>2.61</v>
      </c>
      <c r="R1718" s="81">
        <v>884.34</v>
      </c>
      <c r="S1718" s="81">
        <v>884.34</v>
      </c>
      <c r="T1718" s="162">
        <f t="shared" si="196"/>
        <v>-171.67000000000007</v>
      </c>
      <c r="U1718" s="71">
        <f t="shared" si="197"/>
        <v>591.29</v>
      </c>
      <c r="V1718" s="71">
        <f t="shared" si="198"/>
        <v>121.38</v>
      </c>
    </row>
    <row r="1719" spans="1:22" x14ac:dyDescent="0.25">
      <c r="A1719" s="60" t="s">
        <v>4678</v>
      </c>
      <c r="B1719" s="184" t="s">
        <v>2458</v>
      </c>
      <c r="C1719" s="187"/>
      <c r="D1719" s="187"/>
      <c r="E1719" s="186" t="s">
        <v>233</v>
      </c>
      <c r="F1719" s="187"/>
      <c r="G1719" s="188"/>
      <c r="H1719" s="188"/>
      <c r="I1719" s="177"/>
      <c r="J1719" s="188"/>
      <c r="K1719" s="177"/>
      <c r="L1719" s="188"/>
      <c r="M1719" s="189">
        <f>M1720</f>
        <v>217.62</v>
      </c>
      <c r="N1719" s="189">
        <f>N1720</f>
        <v>217.62</v>
      </c>
      <c r="O1719" s="37"/>
      <c r="P1719" s="87"/>
      <c r="Q1719" s="88"/>
      <c r="R1719" s="89">
        <v>270</v>
      </c>
      <c r="S1719" s="90">
        <v>270</v>
      </c>
      <c r="T1719" s="162">
        <f t="shared" si="196"/>
        <v>-52.379999999999995</v>
      </c>
      <c r="U1719" s="71">
        <f t="shared" si="197"/>
        <v>0</v>
      </c>
      <c r="V1719" s="71">
        <f t="shared" si="198"/>
        <v>0</v>
      </c>
    </row>
    <row r="1720" spans="1:22" x14ac:dyDescent="0.25">
      <c r="A1720" s="60" t="s">
        <v>4679</v>
      </c>
      <c r="B1720" s="190" t="s">
        <v>2459</v>
      </c>
      <c r="C1720" s="191" t="s">
        <v>107</v>
      </c>
      <c r="D1720" s="192">
        <v>60487</v>
      </c>
      <c r="E1720" s="198" t="s">
        <v>235</v>
      </c>
      <c r="F1720" s="194" t="s">
        <v>102</v>
      </c>
      <c r="G1720" s="195">
        <v>18</v>
      </c>
      <c r="H1720" s="196">
        <v>18</v>
      </c>
      <c r="I1720" s="197">
        <v>15</v>
      </c>
      <c r="J1720" s="196">
        <v>12.09</v>
      </c>
      <c r="K1720" s="197">
        <v>0</v>
      </c>
      <c r="L1720" s="196">
        <v>0</v>
      </c>
      <c r="M1720" s="196">
        <f>TRUNC(((J1720*G1720)+(L1720*G1720)),2)</f>
        <v>217.62</v>
      </c>
      <c r="N1720" s="196">
        <f>TRUNC(((J1720*H1720)+(L1720*H1720)),2)</f>
        <v>217.62</v>
      </c>
      <c r="O1720" s="37"/>
      <c r="P1720" s="81">
        <v>15</v>
      </c>
      <c r="Q1720" s="81">
        <v>0</v>
      </c>
      <c r="R1720" s="81">
        <v>270</v>
      </c>
      <c r="S1720" s="81">
        <v>270</v>
      </c>
      <c r="T1720" s="162">
        <f t="shared" si="196"/>
        <v>-52.379999999999995</v>
      </c>
      <c r="U1720" s="71">
        <f t="shared" si="197"/>
        <v>217.62</v>
      </c>
      <c r="V1720" s="71">
        <f t="shared" si="198"/>
        <v>0</v>
      </c>
    </row>
    <row r="1721" spans="1:22" x14ac:dyDescent="0.25">
      <c r="A1721" s="60" t="s">
        <v>4680</v>
      </c>
      <c r="B1721" s="184" t="s">
        <v>2460</v>
      </c>
      <c r="C1721" s="187"/>
      <c r="D1721" s="187"/>
      <c r="E1721" s="186" t="s">
        <v>1588</v>
      </c>
      <c r="F1721" s="187"/>
      <c r="G1721" s="188"/>
      <c r="H1721" s="188"/>
      <c r="I1721" s="177"/>
      <c r="J1721" s="188"/>
      <c r="K1721" s="177"/>
      <c r="L1721" s="188"/>
      <c r="M1721" s="189">
        <f>M1722</f>
        <v>8894.14</v>
      </c>
      <c r="N1721" s="189">
        <f>N1722</f>
        <v>8894.14</v>
      </c>
      <c r="O1721" s="37"/>
      <c r="P1721" s="87"/>
      <c r="Q1721" s="88"/>
      <c r="R1721" s="89">
        <v>11029.02</v>
      </c>
      <c r="S1721" s="90">
        <v>11029.02</v>
      </c>
      <c r="T1721" s="162">
        <f t="shared" si="196"/>
        <v>-2134.880000000001</v>
      </c>
      <c r="U1721" s="71">
        <f t="shared" si="197"/>
        <v>0</v>
      </c>
      <c r="V1721" s="71">
        <f t="shared" si="198"/>
        <v>0</v>
      </c>
    </row>
    <row r="1722" spans="1:22" ht="36" x14ac:dyDescent="0.3">
      <c r="A1722" s="60" t="s">
        <v>4681</v>
      </c>
      <c r="B1722" s="190" t="s">
        <v>2461</v>
      </c>
      <c r="C1722" s="191" t="s">
        <v>127</v>
      </c>
      <c r="D1722" s="199" t="s">
        <v>1088</v>
      </c>
      <c r="E1722" s="198" t="s">
        <v>1089</v>
      </c>
      <c r="F1722" s="194" t="s">
        <v>108</v>
      </c>
      <c r="G1722" s="195">
        <v>71.930000000000007</v>
      </c>
      <c r="H1722" s="196">
        <v>71.930000000000007</v>
      </c>
      <c r="I1722" s="197">
        <v>118.44</v>
      </c>
      <c r="J1722" s="196">
        <v>95.52</v>
      </c>
      <c r="K1722" s="197">
        <v>34.89</v>
      </c>
      <c r="L1722" s="196">
        <v>28.13</v>
      </c>
      <c r="M1722" s="196">
        <f>TRUNC(((J1722*G1722)+(L1722*G1722)),2)</f>
        <v>8894.14</v>
      </c>
      <c r="N1722" s="196">
        <f>TRUNC(((J1722*H1722)+(L1722*H1722)),2)</f>
        <v>8894.14</v>
      </c>
      <c r="O1722" s="46"/>
      <c r="P1722" s="81">
        <v>118.44</v>
      </c>
      <c r="Q1722" s="81">
        <v>34.89</v>
      </c>
      <c r="R1722" s="81">
        <v>11029.02</v>
      </c>
      <c r="S1722" s="81">
        <v>11029.02</v>
      </c>
      <c r="T1722" s="162">
        <f t="shared" si="196"/>
        <v>-2134.880000000001</v>
      </c>
      <c r="U1722" s="71">
        <f t="shared" si="197"/>
        <v>6870.75</v>
      </c>
      <c r="V1722" s="71">
        <f t="shared" si="198"/>
        <v>2023.39</v>
      </c>
    </row>
    <row r="1723" spans="1:22" x14ac:dyDescent="0.25">
      <c r="A1723" s="60" t="s">
        <v>4682</v>
      </c>
      <c r="B1723" s="184" t="s">
        <v>2462</v>
      </c>
      <c r="C1723" s="187"/>
      <c r="D1723" s="187"/>
      <c r="E1723" s="186" t="s">
        <v>118</v>
      </c>
      <c r="F1723" s="187"/>
      <c r="G1723" s="188"/>
      <c r="H1723" s="188"/>
      <c r="I1723" s="177"/>
      <c r="J1723" s="188"/>
      <c r="K1723" s="177"/>
      <c r="L1723" s="188"/>
      <c r="M1723" s="189">
        <f>M1724</f>
        <v>949.98</v>
      </c>
      <c r="N1723" s="189">
        <f>N1724</f>
        <v>949.98</v>
      </c>
      <c r="O1723" s="37"/>
      <c r="P1723" s="94"/>
      <c r="Q1723" s="94"/>
      <c r="R1723" s="95">
        <v>1177.9100000000001</v>
      </c>
      <c r="S1723" s="70">
        <v>1177.9100000000001</v>
      </c>
      <c r="T1723" s="162">
        <f t="shared" si="196"/>
        <v>-227.93000000000006</v>
      </c>
      <c r="U1723" s="71">
        <f t="shared" si="197"/>
        <v>0</v>
      </c>
      <c r="V1723" s="71">
        <f t="shared" si="198"/>
        <v>0</v>
      </c>
    </row>
    <row r="1724" spans="1:22" x14ac:dyDescent="0.25">
      <c r="A1724" s="60" t="s">
        <v>4683</v>
      </c>
      <c r="B1724" s="190" t="s">
        <v>2463</v>
      </c>
      <c r="C1724" s="191" t="s">
        <v>107</v>
      </c>
      <c r="D1724" s="192">
        <v>60010</v>
      </c>
      <c r="E1724" s="198" t="s">
        <v>1594</v>
      </c>
      <c r="F1724" s="194" t="s">
        <v>125</v>
      </c>
      <c r="G1724" s="195">
        <v>0.4</v>
      </c>
      <c r="H1724" s="196">
        <v>0.4</v>
      </c>
      <c r="I1724" s="197">
        <v>2196.19</v>
      </c>
      <c r="J1724" s="196">
        <v>1771.22</v>
      </c>
      <c r="K1724" s="197">
        <v>748.6</v>
      </c>
      <c r="L1724" s="196">
        <v>603.74</v>
      </c>
      <c r="M1724" s="196">
        <f>TRUNC(((J1724*G1724)+(L1724*G1724)),2)</f>
        <v>949.98</v>
      </c>
      <c r="N1724" s="196">
        <f>TRUNC(((J1724*H1724)+(L1724*H1724)),2)</f>
        <v>949.98</v>
      </c>
      <c r="O1724" s="37"/>
      <c r="P1724" s="93">
        <v>2196.19</v>
      </c>
      <c r="Q1724" s="93">
        <v>748.6</v>
      </c>
      <c r="R1724" s="93">
        <v>1177.9100000000001</v>
      </c>
      <c r="S1724" s="71">
        <v>1177.9100000000001</v>
      </c>
      <c r="T1724" s="162">
        <f t="shared" si="196"/>
        <v>-227.93000000000006</v>
      </c>
      <c r="U1724" s="71">
        <f t="shared" si="197"/>
        <v>708.48</v>
      </c>
      <c r="V1724" s="71">
        <f t="shared" si="198"/>
        <v>241.49</v>
      </c>
    </row>
    <row r="1725" spans="1:22" x14ac:dyDescent="0.25">
      <c r="A1725" s="60" t="s">
        <v>4684</v>
      </c>
      <c r="B1725" s="178" t="s">
        <v>2464</v>
      </c>
      <c r="C1725" s="181"/>
      <c r="D1725" s="181"/>
      <c r="E1725" s="180" t="s">
        <v>30</v>
      </c>
      <c r="F1725" s="181"/>
      <c r="G1725" s="182"/>
      <c r="H1725" s="182"/>
      <c r="I1725" s="177"/>
      <c r="J1725" s="182"/>
      <c r="K1725" s="177"/>
      <c r="L1725" s="182"/>
      <c r="M1725" s="183">
        <f>SUM(M1726:M1756)</f>
        <v>9169.7199999999975</v>
      </c>
      <c r="N1725" s="183">
        <f>SUM(N1726:N1756)</f>
        <v>9169.7199999999975</v>
      </c>
      <c r="O1725" s="37"/>
      <c r="P1725" s="67"/>
      <c r="Q1725" s="67"/>
      <c r="R1725" s="68">
        <v>11376.7</v>
      </c>
      <c r="S1725" s="68">
        <v>11376.7</v>
      </c>
      <c r="T1725" s="162">
        <f t="shared" si="196"/>
        <v>-2206.9800000000032</v>
      </c>
      <c r="U1725" s="71">
        <f t="shared" si="197"/>
        <v>0</v>
      </c>
      <c r="V1725" s="71">
        <f t="shared" si="198"/>
        <v>0</v>
      </c>
    </row>
    <row r="1726" spans="1:22" x14ac:dyDescent="0.25">
      <c r="A1726" s="60" t="s">
        <v>4685</v>
      </c>
      <c r="B1726" s="190" t="s">
        <v>2465</v>
      </c>
      <c r="C1726" s="191" t="s">
        <v>107</v>
      </c>
      <c r="D1726" s="192">
        <v>70563</v>
      </c>
      <c r="E1726" s="198" t="s">
        <v>313</v>
      </c>
      <c r="F1726" s="194" t="s">
        <v>143</v>
      </c>
      <c r="G1726" s="195">
        <v>250</v>
      </c>
      <c r="H1726" s="196">
        <v>250</v>
      </c>
      <c r="I1726" s="197">
        <v>2.37</v>
      </c>
      <c r="J1726" s="196">
        <v>1.91</v>
      </c>
      <c r="K1726" s="197">
        <v>2.06</v>
      </c>
      <c r="L1726" s="196">
        <v>1.66</v>
      </c>
      <c r="M1726" s="196">
        <f t="shared" ref="M1726:M1756" si="205">TRUNC(((J1726*G1726)+(L1726*G1726)),2)</f>
        <v>892.5</v>
      </c>
      <c r="N1726" s="196">
        <f t="shared" ref="N1726:N1756" si="206">TRUNC(((J1726*H1726)+(L1726*H1726)),2)</f>
        <v>892.5</v>
      </c>
      <c r="O1726" s="37"/>
      <c r="P1726" s="71">
        <v>2.37</v>
      </c>
      <c r="Q1726" s="71">
        <v>2.06</v>
      </c>
      <c r="R1726" s="71">
        <v>1107.5</v>
      </c>
      <c r="S1726" s="71">
        <v>1107.5</v>
      </c>
      <c r="T1726" s="162">
        <f t="shared" si="196"/>
        <v>-215</v>
      </c>
      <c r="U1726" s="71">
        <f t="shared" si="197"/>
        <v>477.5</v>
      </c>
      <c r="V1726" s="71">
        <f t="shared" si="198"/>
        <v>415</v>
      </c>
    </row>
    <row r="1727" spans="1:22" x14ac:dyDescent="0.25">
      <c r="A1727" s="60" t="s">
        <v>4686</v>
      </c>
      <c r="B1727" s="190" t="s">
        <v>2466</v>
      </c>
      <c r="C1727" s="191" t="s">
        <v>107</v>
      </c>
      <c r="D1727" s="192">
        <v>70564</v>
      </c>
      <c r="E1727" s="198" t="s">
        <v>315</v>
      </c>
      <c r="F1727" s="194" t="s">
        <v>143</v>
      </c>
      <c r="G1727" s="195">
        <v>320</v>
      </c>
      <c r="H1727" s="196">
        <v>320</v>
      </c>
      <c r="I1727" s="197">
        <v>4.13</v>
      </c>
      <c r="J1727" s="196">
        <v>3.33</v>
      </c>
      <c r="K1727" s="197">
        <v>2.2400000000000002</v>
      </c>
      <c r="L1727" s="196">
        <v>1.8</v>
      </c>
      <c r="M1727" s="196">
        <f t="shared" si="205"/>
        <v>1641.6</v>
      </c>
      <c r="N1727" s="196">
        <f t="shared" si="206"/>
        <v>1641.6</v>
      </c>
      <c r="O1727" s="37"/>
      <c r="P1727" s="71">
        <v>4.13</v>
      </c>
      <c r="Q1727" s="71">
        <v>2.2400000000000002</v>
      </c>
      <c r="R1727" s="71">
        <v>2038.4</v>
      </c>
      <c r="S1727" s="71">
        <v>2038.4</v>
      </c>
      <c r="T1727" s="162">
        <f t="shared" si="196"/>
        <v>-396.80000000000018</v>
      </c>
      <c r="U1727" s="71">
        <f t="shared" si="197"/>
        <v>1065.5999999999999</v>
      </c>
      <c r="V1727" s="71">
        <f t="shared" si="198"/>
        <v>576</v>
      </c>
    </row>
    <row r="1728" spans="1:22" x14ac:dyDescent="0.25">
      <c r="A1728" s="60" t="s">
        <v>4687</v>
      </c>
      <c r="B1728" s="190" t="s">
        <v>2467</v>
      </c>
      <c r="C1728" s="191" t="s">
        <v>107</v>
      </c>
      <c r="D1728" s="192">
        <v>70585</v>
      </c>
      <c r="E1728" s="198" t="s">
        <v>1099</v>
      </c>
      <c r="F1728" s="194" t="s">
        <v>143</v>
      </c>
      <c r="G1728" s="195">
        <v>10</v>
      </c>
      <c r="H1728" s="196">
        <v>10</v>
      </c>
      <c r="I1728" s="197">
        <v>15.48</v>
      </c>
      <c r="J1728" s="196">
        <v>12.48</v>
      </c>
      <c r="K1728" s="197">
        <v>2.98</v>
      </c>
      <c r="L1728" s="196">
        <v>2.4</v>
      </c>
      <c r="M1728" s="196">
        <f t="shared" si="205"/>
        <v>148.80000000000001</v>
      </c>
      <c r="N1728" s="196">
        <f t="shared" si="206"/>
        <v>148.80000000000001</v>
      </c>
      <c r="O1728" s="37"/>
      <c r="P1728" s="71">
        <v>15.48</v>
      </c>
      <c r="Q1728" s="71">
        <v>2.98</v>
      </c>
      <c r="R1728" s="71">
        <v>184.6</v>
      </c>
      <c r="S1728" s="71">
        <v>184.6</v>
      </c>
      <c r="T1728" s="162">
        <f t="shared" si="196"/>
        <v>-35.799999999999983</v>
      </c>
      <c r="U1728" s="71">
        <f t="shared" si="197"/>
        <v>124.8</v>
      </c>
      <c r="V1728" s="71">
        <f t="shared" si="198"/>
        <v>24</v>
      </c>
    </row>
    <row r="1729" spans="1:22" x14ac:dyDescent="0.25">
      <c r="A1729" s="60" t="s">
        <v>4688</v>
      </c>
      <c r="B1729" s="190" t="s">
        <v>2468</v>
      </c>
      <c r="C1729" s="191" t="s">
        <v>107</v>
      </c>
      <c r="D1729" s="192">
        <v>70511</v>
      </c>
      <c r="E1729" s="198" t="s">
        <v>2469</v>
      </c>
      <c r="F1729" s="194" t="s">
        <v>143</v>
      </c>
      <c r="G1729" s="195">
        <v>40</v>
      </c>
      <c r="H1729" s="196">
        <v>40</v>
      </c>
      <c r="I1729" s="197">
        <v>25.65</v>
      </c>
      <c r="J1729" s="196">
        <v>20.68</v>
      </c>
      <c r="K1729" s="197">
        <v>3.18</v>
      </c>
      <c r="L1729" s="196">
        <v>2.56</v>
      </c>
      <c r="M1729" s="196">
        <f t="shared" si="205"/>
        <v>929.6</v>
      </c>
      <c r="N1729" s="196">
        <f t="shared" si="206"/>
        <v>929.6</v>
      </c>
      <c r="O1729" s="37"/>
      <c r="P1729" s="71">
        <v>25.65</v>
      </c>
      <c r="Q1729" s="71">
        <v>3.18</v>
      </c>
      <c r="R1729" s="71">
        <v>1153.2</v>
      </c>
      <c r="S1729" s="71">
        <v>1153.2</v>
      </c>
      <c r="T1729" s="162">
        <f t="shared" si="196"/>
        <v>-223.60000000000002</v>
      </c>
      <c r="U1729" s="71">
        <f t="shared" si="197"/>
        <v>827.2</v>
      </c>
      <c r="V1729" s="71">
        <f t="shared" si="198"/>
        <v>102.4</v>
      </c>
    </row>
    <row r="1730" spans="1:22" x14ac:dyDescent="0.25">
      <c r="A1730" s="60" t="s">
        <v>4689</v>
      </c>
      <c r="B1730" s="190" t="s">
        <v>2470</v>
      </c>
      <c r="C1730" s="191" t="s">
        <v>107</v>
      </c>
      <c r="D1730" s="192">
        <v>70682</v>
      </c>
      <c r="E1730" s="198" t="s">
        <v>1111</v>
      </c>
      <c r="F1730" s="194" t="s">
        <v>102</v>
      </c>
      <c r="G1730" s="195">
        <v>20</v>
      </c>
      <c r="H1730" s="196">
        <v>20</v>
      </c>
      <c r="I1730" s="197">
        <v>5.22</v>
      </c>
      <c r="J1730" s="196">
        <v>4.2</v>
      </c>
      <c r="K1730" s="197">
        <v>5.61</v>
      </c>
      <c r="L1730" s="196">
        <v>4.5199999999999996</v>
      </c>
      <c r="M1730" s="196">
        <f t="shared" si="205"/>
        <v>174.4</v>
      </c>
      <c r="N1730" s="196">
        <f t="shared" si="206"/>
        <v>174.4</v>
      </c>
      <c r="O1730" s="37"/>
      <c r="P1730" s="71">
        <v>5.22</v>
      </c>
      <c r="Q1730" s="71">
        <v>5.61</v>
      </c>
      <c r="R1730" s="71">
        <v>216.6</v>
      </c>
      <c r="S1730" s="71">
        <v>216.6</v>
      </c>
      <c r="T1730" s="162">
        <f t="shared" si="196"/>
        <v>-42.199999999999989</v>
      </c>
      <c r="U1730" s="71">
        <f t="shared" si="197"/>
        <v>84</v>
      </c>
      <c r="V1730" s="71">
        <f t="shared" si="198"/>
        <v>90.4</v>
      </c>
    </row>
    <row r="1731" spans="1:22" x14ac:dyDescent="0.3">
      <c r="A1731" s="60" t="s">
        <v>4690</v>
      </c>
      <c r="B1731" s="190" t="s">
        <v>2471</v>
      </c>
      <c r="C1731" s="191" t="s">
        <v>107</v>
      </c>
      <c r="D1731" s="192">
        <v>70710</v>
      </c>
      <c r="E1731" s="198" t="s">
        <v>397</v>
      </c>
      <c r="F1731" s="194" t="s">
        <v>102</v>
      </c>
      <c r="G1731" s="195">
        <v>1</v>
      </c>
      <c r="H1731" s="196">
        <v>1</v>
      </c>
      <c r="I1731" s="197">
        <v>72.58</v>
      </c>
      <c r="J1731" s="196">
        <v>58.53</v>
      </c>
      <c r="K1731" s="197">
        <v>78.11</v>
      </c>
      <c r="L1731" s="196">
        <v>62.99</v>
      </c>
      <c r="M1731" s="196">
        <f t="shared" si="205"/>
        <v>121.52</v>
      </c>
      <c r="N1731" s="196">
        <f t="shared" si="206"/>
        <v>121.52</v>
      </c>
      <c r="O1731" s="45"/>
      <c r="P1731" s="71">
        <v>72.58</v>
      </c>
      <c r="Q1731" s="71">
        <v>78.11</v>
      </c>
      <c r="R1731" s="71">
        <v>150.69</v>
      </c>
      <c r="S1731" s="71">
        <v>150.69</v>
      </c>
      <c r="T1731" s="162">
        <f t="shared" si="196"/>
        <v>-29.17</v>
      </c>
      <c r="U1731" s="71">
        <f t="shared" si="197"/>
        <v>58.53</v>
      </c>
      <c r="V1731" s="71">
        <f t="shared" si="198"/>
        <v>62.99</v>
      </c>
    </row>
    <row r="1732" spans="1:22" ht="36" x14ac:dyDescent="0.3">
      <c r="A1732" s="60" t="s">
        <v>4691</v>
      </c>
      <c r="B1732" s="190" t="s">
        <v>2472</v>
      </c>
      <c r="C1732" s="191" t="s">
        <v>131</v>
      </c>
      <c r="D1732" s="192">
        <v>101879</v>
      </c>
      <c r="E1732" s="193" t="s">
        <v>2960</v>
      </c>
      <c r="F1732" s="194" t="s">
        <v>102</v>
      </c>
      <c r="G1732" s="195">
        <v>1</v>
      </c>
      <c r="H1732" s="196">
        <v>1</v>
      </c>
      <c r="I1732" s="197">
        <v>525.73</v>
      </c>
      <c r="J1732" s="196">
        <v>424</v>
      </c>
      <c r="K1732" s="197">
        <v>22.47</v>
      </c>
      <c r="L1732" s="196">
        <v>18.12</v>
      </c>
      <c r="M1732" s="196">
        <f t="shared" si="205"/>
        <v>442.12</v>
      </c>
      <c r="N1732" s="196">
        <f t="shared" si="206"/>
        <v>442.12</v>
      </c>
      <c r="O1732" s="45"/>
      <c r="P1732" s="71">
        <v>525.73</v>
      </c>
      <c r="Q1732" s="71">
        <v>22.47</v>
      </c>
      <c r="R1732" s="71">
        <v>548.20000000000005</v>
      </c>
      <c r="S1732" s="71">
        <v>548.20000000000005</v>
      </c>
      <c r="T1732" s="162">
        <f t="shared" si="196"/>
        <v>-106.08000000000004</v>
      </c>
      <c r="U1732" s="71">
        <f t="shared" si="197"/>
        <v>424</v>
      </c>
      <c r="V1732" s="71">
        <f t="shared" si="198"/>
        <v>18.12</v>
      </c>
    </row>
    <row r="1733" spans="1:22" x14ac:dyDescent="0.25">
      <c r="A1733" s="60" t="s">
        <v>4692</v>
      </c>
      <c r="B1733" s="190" t="s">
        <v>2473</v>
      </c>
      <c r="C1733" s="191" t="s">
        <v>107</v>
      </c>
      <c r="D1733" s="192">
        <v>71184</v>
      </c>
      <c r="E1733" s="198" t="s">
        <v>358</v>
      </c>
      <c r="F1733" s="194" t="s">
        <v>102</v>
      </c>
      <c r="G1733" s="195">
        <v>3</v>
      </c>
      <c r="H1733" s="196">
        <v>3</v>
      </c>
      <c r="I1733" s="197">
        <v>88.98</v>
      </c>
      <c r="J1733" s="196">
        <v>71.760000000000005</v>
      </c>
      <c r="K1733" s="197">
        <v>37.36</v>
      </c>
      <c r="L1733" s="196">
        <v>30.13</v>
      </c>
      <c r="M1733" s="196">
        <f t="shared" si="205"/>
        <v>305.67</v>
      </c>
      <c r="N1733" s="196">
        <f t="shared" si="206"/>
        <v>305.67</v>
      </c>
      <c r="O1733" s="37"/>
      <c r="P1733" s="71">
        <v>88.98</v>
      </c>
      <c r="Q1733" s="71">
        <v>37.36</v>
      </c>
      <c r="R1733" s="71">
        <v>379.02</v>
      </c>
      <c r="S1733" s="71">
        <v>379.02</v>
      </c>
      <c r="T1733" s="162">
        <f t="shared" si="196"/>
        <v>-73.349999999999966</v>
      </c>
      <c r="U1733" s="71">
        <f t="shared" si="197"/>
        <v>215.28</v>
      </c>
      <c r="V1733" s="71">
        <f t="shared" si="198"/>
        <v>90.39</v>
      </c>
    </row>
    <row r="1734" spans="1:22" ht="24" x14ac:dyDescent="0.3">
      <c r="A1734" s="60" t="s">
        <v>4693</v>
      </c>
      <c r="B1734" s="190" t="s">
        <v>2474</v>
      </c>
      <c r="C1734" s="191" t="s">
        <v>131</v>
      </c>
      <c r="D1734" s="192">
        <v>93655</v>
      </c>
      <c r="E1734" s="193" t="s">
        <v>2961</v>
      </c>
      <c r="F1734" s="194" t="s">
        <v>102</v>
      </c>
      <c r="G1734" s="195">
        <v>3</v>
      </c>
      <c r="H1734" s="196">
        <v>3</v>
      </c>
      <c r="I1734" s="197">
        <v>9.69</v>
      </c>
      <c r="J1734" s="196">
        <v>7.81</v>
      </c>
      <c r="K1734" s="197">
        <v>2.5</v>
      </c>
      <c r="L1734" s="196">
        <v>2.0099999999999998</v>
      </c>
      <c r="M1734" s="196">
        <f t="shared" si="205"/>
        <v>29.46</v>
      </c>
      <c r="N1734" s="196">
        <f t="shared" si="206"/>
        <v>29.46</v>
      </c>
      <c r="O1734" s="45"/>
      <c r="P1734" s="71">
        <v>9.69</v>
      </c>
      <c r="Q1734" s="71">
        <v>2.5</v>
      </c>
      <c r="R1734" s="71">
        <v>36.57</v>
      </c>
      <c r="S1734" s="71">
        <v>36.57</v>
      </c>
      <c r="T1734" s="162">
        <f t="shared" si="196"/>
        <v>-7.1099999999999994</v>
      </c>
      <c r="U1734" s="71">
        <f t="shared" si="197"/>
        <v>23.43</v>
      </c>
      <c r="V1734" s="71">
        <f t="shared" si="198"/>
        <v>6.03</v>
      </c>
    </row>
    <row r="1735" spans="1:22" x14ac:dyDescent="0.25">
      <c r="A1735" s="60" t="s">
        <v>4694</v>
      </c>
      <c r="B1735" s="190" t="s">
        <v>2475</v>
      </c>
      <c r="C1735" s="191" t="s">
        <v>107</v>
      </c>
      <c r="D1735" s="192">
        <v>71175</v>
      </c>
      <c r="E1735" s="198" t="s">
        <v>311</v>
      </c>
      <c r="F1735" s="194" t="s">
        <v>102</v>
      </c>
      <c r="G1735" s="195">
        <v>1</v>
      </c>
      <c r="H1735" s="196">
        <v>1</v>
      </c>
      <c r="I1735" s="197">
        <v>317.56</v>
      </c>
      <c r="J1735" s="196">
        <v>256.11</v>
      </c>
      <c r="K1735" s="197">
        <v>33.619999999999997</v>
      </c>
      <c r="L1735" s="196">
        <v>27.11</v>
      </c>
      <c r="M1735" s="196">
        <f t="shared" si="205"/>
        <v>283.22000000000003</v>
      </c>
      <c r="N1735" s="196">
        <f t="shared" si="206"/>
        <v>283.22000000000003</v>
      </c>
      <c r="O1735" s="37"/>
      <c r="P1735" s="71">
        <v>317.56</v>
      </c>
      <c r="Q1735" s="71">
        <v>33.619999999999997</v>
      </c>
      <c r="R1735" s="71">
        <v>351.18</v>
      </c>
      <c r="S1735" s="71">
        <v>351.18</v>
      </c>
      <c r="T1735" s="162">
        <f t="shared" si="196"/>
        <v>-67.95999999999998</v>
      </c>
      <c r="U1735" s="71">
        <f t="shared" si="197"/>
        <v>256.11</v>
      </c>
      <c r="V1735" s="71">
        <f t="shared" si="198"/>
        <v>27.11</v>
      </c>
    </row>
    <row r="1736" spans="1:22" ht="24" x14ac:dyDescent="0.3">
      <c r="A1736" s="60" t="s">
        <v>4695</v>
      </c>
      <c r="B1736" s="190" t="s">
        <v>2476</v>
      </c>
      <c r="C1736" s="191" t="s">
        <v>131</v>
      </c>
      <c r="D1736" s="192">
        <v>93656</v>
      </c>
      <c r="E1736" s="193" t="s">
        <v>2962</v>
      </c>
      <c r="F1736" s="194" t="s">
        <v>102</v>
      </c>
      <c r="G1736" s="195">
        <v>10</v>
      </c>
      <c r="H1736" s="196">
        <v>10</v>
      </c>
      <c r="I1736" s="197">
        <v>9.69</v>
      </c>
      <c r="J1736" s="196">
        <v>7.81</v>
      </c>
      <c r="K1736" s="197">
        <v>2.5</v>
      </c>
      <c r="L1736" s="196">
        <v>2.0099999999999998</v>
      </c>
      <c r="M1736" s="196">
        <f t="shared" si="205"/>
        <v>98.2</v>
      </c>
      <c r="N1736" s="196">
        <f t="shared" si="206"/>
        <v>98.2</v>
      </c>
      <c r="O1736" s="45"/>
      <c r="P1736" s="71">
        <v>9.69</v>
      </c>
      <c r="Q1736" s="71">
        <v>2.5</v>
      </c>
      <c r="R1736" s="71">
        <v>121.9</v>
      </c>
      <c r="S1736" s="71">
        <v>121.9</v>
      </c>
      <c r="T1736" s="162">
        <f t="shared" si="196"/>
        <v>-23.700000000000003</v>
      </c>
      <c r="U1736" s="71">
        <f t="shared" si="197"/>
        <v>78.099999999999994</v>
      </c>
      <c r="V1736" s="71">
        <f t="shared" si="198"/>
        <v>20.100000000000001</v>
      </c>
    </row>
    <row r="1737" spans="1:22" ht="24" x14ac:dyDescent="0.3">
      <c r="A1737" s="60" t="s">
        <v>4696</v>
      </c>
      <c r="B1737" s="190" t="s">
        <v>2477</v>
      </c>
      <c r="C1737" s="191" t="s">
        <v>131</v>
      </c>
      <c r="D1737" s="192">
        <v>93654</v>
      </c>
      <c r="E1737" s="198" t="s">
        <v>356</v>
      </c>
      <c r="F1737" s="194" t="s">
        <v>102</v>
      </c>
      <c r="G1737" s="195">
        <v>2</v>
      </c>
      <c r="H1737" s="196">
        <v>2</v>
      </c>
      <c r="I1737" s="197">
        <v>9.2100000000000009</v>
      </c>
      <c r="J1737" s="196">
        <v>7.42</v>
      </c>
      <c r="K1737" s="197">
        <v>1.79</v>
      </c>
      <c r="L1737" s="196">
        <v>1.44</v>
      </c>
      <c r="M1737" s="196">
        <f t="shared" si="205"/>
        <v>17.72</v>
      </c>
      <c r="N1737" s="196">
        <f t="shared" si="206"/>
        <v>17.72</v>
      </c>
      <c r="O1737" s="45"/>
      <c r="P1737" s="71">
        <v>9.2100000000000009</v>
      </c>
      <c r="Q1737" s="71">
        <v>1.79</v>
      </c>
      <c r="R1737" s="71">
        <v>22</v>
      </c>
      <c r="S1737" s="71">
        <v>22</v>
      </c>
      <c r="T1737" s="162">
        <f t="shared" si="196"/>
        <v>-4.2800000000000011</v>
      </c>
      <c r="U1737" s="71">
        <f t="shared" si="197"/>
        <v>14.84</v>
      </c>
      <c r="V1737" s="71">
        <f t="shared" si="198"/>
        <v>2.88</v>
      </c>
    </row>
    <row r="1738" spans="1:22" x14ac:dyDescent="0.25">
      <c r="A1738" s="60" t="s">
        <v>4697</v>
      </c>
      <c r="B1738" s="190" t="s">
        <v>2478</v>
      </c>
      <c r="C1738" s="191" t="s">
        <v>107</v>
      </c>
      <c r="D1738" s="192">
        <v>71450</v>
      </c>
      <c r="E1738" s="198" t="s">
        <v>1398</v>
      </c>
      <c r="F1738" s="194" t="s">
        <v>102</v>
      </c>
      <c r="G1738" s="195">
        <v>11</v>
      </c>
      <c r="H1738" s="196">
        <v>11</v>
      </c>
      <c r="I1738" s="197">
        <v>139.65</v>
      </c>
      <c r="J1738" s="196">
        <v>112.62</v>
      </c>
      <c r="K1738" s="197">
        <v>22.42</v>
      </c>
      <c r="L1738" s="196">
        <v>18.079999999999998</v>
      </c>
      <c r="M1738" s="196">
        <f t="shared" si="205"/>
        <v>1437.7</v>
      </c>
      <c r="N1738" s="196">
        <f t="shared" si="206"/>
        <v>1437.7</v>
      </c>
      <c r="O1738" s="37"/>
      <c r="P1738" s="71">
        <v>139.65</v>
      </c>
      <c r="Q1738" s="71">
        <v>22.42</v>
      </c>
      <c r="R1738" s="71">
        <v>1782.77</v>
      </c>
      <c r="S1738" s="71">
        <v>1782.77</v>
      </c>
      <c r="T1738" s="162">
        <f t="shared" si="196"/>
        <v>-345.06999999999994</v>
      </c>
      <c r="U1738" s="71">
        <f t="shared" si="197"/>
        <v>1238.82</v>
      </c>
      <c r="V1738" s="71">
        <f t="shared" si="198"/>
        <v>198.88</v>
      </c>
    </row>
    <row r="1739" spans="1:22" x14ac:dyDescent="0.25">
      <c r="A1739" s="60" t="s">
        <v>4698</v>
      </c>
      <c r="B1739" s="190" t="s">
        <v>2479</v>
      </c>
      <c r="C1739" s="191" t="s">
        <v>107</v>
      </c>
      <c r="D1739" s="192">
        <v>71194</v>
      </c>
      <c r="E1739" s="198" t="s">
        <v>324</v>
      </c>
      <c r="F1739" s="194" t="s">
        <v>143</v>
      </c>
      <c r="G1739" s="195">
        <v>130</v>
      </c>
      <c r="H1739" s="196">
        <v>130</v>
      </c>
      <c r="I1739" s="197">
        <v>2.5299999999999998</v>
      </c>
      <c r="J1739" s="196">
        <v>2.04</v>
      </c>
      <c r="K1739" s="197">
        <v>6.35</v>
      </c>
      <c r="L1739" s="196">
        <v>5.12</v>
      </c>
      <c r="M1739" s="196">
        <f t="shared" si="205"/>
        <v>930.8</v>
      </c>
      <c r="N1739" s="196">
        <f t="shared" si="206"/>
        <v>930.8</v>
      </c>
      <c r="O1739" s="37"/>
      <c r="P1739" s="71">
        <v>2.5299999999999998</v>
      </c>
      <c r="Q1739" s="71">
        <v>6.35</v>
      </c>
      <c r="R1739" s="71">
        <v>1154.4000000000001</v>
      </c>
      <c r="S1739" s="71">
        <v>1154.4000000000001</v>
      </c>
      <c r="T1739" s="162">
        <f t="shared" si="196"/>
        <v>-223.60000000000014</v>
      </c>
      <c r="U1739" s="71">
        <f t="shared" si="197"/>
        <v>265.2</v>
      </c>
      <c r="V1739" s="71">
        <f t="shared" si="198"/>
        <v>665.6</v>
      </c>
    </row>
    <row r="1740" spans="1:22" x14ac:dyDescent="0.3">
      <c r="A1740" s="60" t="s">
        <v>4699</v>
      </c>
      <c r="B1740" s="190" t="s">
        <v>2480</v>
      </c>
      <c r="C1740" s="191" t="s">
        <v>107</v>
      </c>
      <c r="D1740" s="192">
        <v>71198</v>
      </c>
      <c r="E1740" s="198" t="s">
        <v>1135</v>
      </c>
      <c r="F1740" s="194" t="s">
        <v>143</v>
      </c>
      <c r="G1740" s="195">
        <v>9</v>
      </c>
      <c r="H1740" s="196">
        <v>9</v>
      </c>
      <c r="I1740" s="197">
        <v>5.27</v>
      </c>
      <c r="J1740" s="196">
        <v>4.25</v>
      </c>
      <c r="K1740" s="197">
        <v>18.68</v>
      </c>
      <c r="L1740" s="196">
        <v>15.06</v>
      </c>
      <c r="M1740" s="196">
        <f t="shared" si="205"/>
        <v>173.79</v>
      </c>
      <c r="N1740" s="196">
        <f t="shared" si="206"/>
        <v>173.79</v>
      </c>
      <c r="O1740" s="45"/>
      <c r="P1740" s="71">
        <v>5.27</v>
      </c>
      <c r="Q1740" s="71">
        <v>18.68</v>
      </c>
      <c r="R1740" s="71">
        <v>215.55</v>
      </c>
      <c r="S1740" s="71">
        <v>215.55</v>
      </c>
      <c r="T1740" s="162">
        <f t="shared" si="196"/>
        <v>-41.760000000000019</v>
      </c>
      <c r="U1740" s="71">
        <f t="shared" si="197"/>
        <v>38.25</v>
      </c>
      <c r="V1740" s="71">
        <f t="shared" si="198"/>
        <v>135.54</v>
      </c>
    </row>
    <row r="1741" spans="1:22" x14ac:dyDescent="0.25">
      <c r="A1741" s="60" t="s">
        <v>4700</v>
      </c>
      <c r="B1741" s="190" t="s">
        <v>2481</v>
      </c>
      <c r="C1741" s="191" t="s">
        <v>107</v>
      </c>
      <c r="D1741" s="192">
        <v>70371</v>
      </c>
      <c r="E1741" s="198" t="s">
        <v>864</v>
      </c>
      <c r="F1741" s="194" t="s">
        <v>102</v>
      </c>
      <c r="G1741" s="195">
        <v>6</v>
      </c>
      <c r="H1741" s="196">
        <v>6</v>
      </c>
      <c r="I1741" s="197">
        <v>1.47</v>
      </c>
      <c r="J1741" s="196">
        <v>1.18</v>
      </c>
      <c r="K1741" s="197">
        <v>0.37</v>
      </c>
      <c r="L1741" s="196">
        <v>0.28999999999999998</v>
      </c>
      <c r="M1741" s="196">
        <f t="shared" si="205"/>
        <v>8.82</v>
      </c>
      <c r="N1741" s="196">
        <f t="shared" si="206"/>
        <v>8.82</v>
      </c>
      <c r="O1741" s="37"/>
      <c r="P1741" s="71">
        <v>1.47</v>
      </c>
      <c r="Q1741" s="71">
        <v>0.37</v>
      </c>
      <c r="R1741" s="71">
        <v>11.04</v>
      </c>
      <c r="S1741" s="71">
        <v>11.04</v>
      </c>
      <c r="T1741" s="162">
        <f t="shared" ref="T1741:T1804" si="207">N1741-S1741</f>
        <v>-2.2199999999999989</v>
      </c>
      <c r="U1741" s="71">
        <f t="shared" si="197"/>
        <v>7.08</v>
      </c>
      <c r="V1741" s="71">
        <f t="shared" si="198"/>
        <v>1.74</v>
      </c>
    </row>
    <row r="1742" spans="1:22" x14ac:dyDescent="0.25">
      <c r="A1742" s="60" t="s">
        <v>4701</v>
      </c>
      <c r="B1742" s="190" t="s">
        <v>2482</v>
      </c>
      <c r="C1742" s="191" t="s">
        <v>107</v>
      </c>
      <c r="D1742" s="192">
        <v>70421</v>
      </c>
      <c r="E1742" s="198" t="s">
        <v>340</v>
      </c>
      <c r="F1742" s="194" t="s">
        <v>341</v>
      </c>
      <c r="G1742" s="195">
        <v>6</v>
      </c>
      <c r="H1742" s="196">
        <v>6</v>
      </c>
      <c r="I1742" s="197">
        <v>1.78</v>
      </c>
      <c r="J1742" s="196">
        <v>1.43</v>
      </c>
      <c r="K1742" s="197">
        <v>0.37</v>
      </c>
      <c r="L1742" s="196">
        <v>0.28999999999999998</v>
      </c>
      <c r="M1742" s="196">
        <f t="shared" si="205"/>
        <v>10.32</v>
      </c>
      <c r="N1742" s="196">
        <f t="shared" si="206"/>
        <v>10.32</v>
      </c>
      <c r="O1742" s="37"/>
      <c r="P1742" s="71">
        <v>1.78</v>
      </c>
      <c r="Q1742" s="71">
        <v>0.37</v>
      </c>
      <c r="R1742" s="71">
        <v>12.9</v>
      </c>
      <c r="S1742" s="71">
        <v>12.9</v>
      </c>
      <c r="T1742" s="162">
        <f t="shared" si="207"/>
        <v>-2.58</v>
      </c>
      <c r="U1742" s="71">
        <f t="shared" si="197"/>
        <v>8.58</v>
      </c>
      <c r="V1742" s="71">
        <f t="shared" si="198"/>
        <v>1.74</v>
      </c>
    </row>
    <row r="1743" spans="1:22" x14ac:dyDescent="0.25">
      <c r="A1743" s="60" t="s">
        <v>4702</v>
      </c>
      <c r="B1743" s="190" t="s">
        <v>2483</v>
      </c>
      <c r="C1743" s="191" t="s">
        <v>107</v>
      </c>
      <c r="D1743" s="192">
        <v>71201</v>
      </c>
      <c r="E1743" s="198" t="s">
        <v>520</v>
      </c>
      <c r="F1743" s="194" t="s">
        <v>143</v>
      </c>
      <c r="G1743" s="195">
        <v>9</v>
      </c>
      <c r="H1743" s="196">
        <v>9</v>
      </c>
      <c r="I1743" s="197">
        <v>5.33</v>
      </c>
      <c r="J1743" s="196">
        <v>4.29</v>
      </c>
      <c r="K1743" s="197">
        <v>6.35</v>
      </c>
      <c r="L1743" s="196">
        <v>5.12</v>
      </c>
      <c r="M1743" s="196">
        <f t="shared" si="205"/>
        <v>84.69</v>
      </c>
      <c r="N1743" s="196">
        <f t="shared" si="206"/>
        <v>84.69</v>
      </c>
      <c r="O1743" s="37"/>
      <c r="P1743" s="71">
        <v>5.33</v>
      </c>
      <c r="Q1743" s="71">
        <v>6.35</v>
      </c>
      <c r="R1743" s="71">
        <v>105.12</v>
      </c>
      <c r="S1743" s="71">
        <v>105.12</v>
      </c>
      <c r="T1743" s="162">
        <f t="shared" si="207"/>
        <v>-20.430000000000007</v>
      </c>
      <c r="U1743" s="71">
        <f t="shared" si="197"/>
        <v>38.61</v>
      </c>
      <c r="V1743" s="71">
        <f t="shared" si="198"/>
        <v>46.08</v>
      </c>
    </row>
    <row r="1744" spans="1:22" ht="24" x14ac:dyDescent="0.3">
      <c r="A1744" s="60" t="s">
        <v>4703</v>
      </c>
      <c r="B1744" s="190" t="s">
        <v>2484</v>
      </c>
      <c r="C1744" s="191" t="s">
        <v>131</v>
      </c>
      <c r="D1744" s="192">
        <v>91875</v>
      </c>
      <c r="E1744" s="198" t="s">
        <v>526</v>
      </c>
      <c r="F1744" s="194" t="s">
        <v>102</v>
      </c>
      <c r="G1744" s="195">
        <v>6</v>
      </c>
      <c r="H1744" s="196">
        <v>6</v>
      </c>
      <c r="I1744" s="197">
        <v>2.39</v>
      </c>
      <c r="J1744" s="196">
        <v>1.92</v>
      </c>
      <c r="K1744" s="197">
        <v>5.25</v>
      </c>
      <c r="L1744" s="196">
        <v>4.2300000000000004</v>
      </c>
      <c r="M1744" s="196">
        <f t="shared" si="205"/>
        <v>36.9</v>
      </c>
      <c r="N1744" s="196">
        <f t="shared" si="206"/>
        <v>36.9</v>
      </c>
      <c r="O1744" s="45"/>
      <c r="P1744" s="71">
        <v>2.39</v>
      </c>
      <c r="Q1744" s="71">
        <v>5.25</v>
      </c>
      <c r="R1744" s="71">
        <v>45.84</v>
      </c>
      <c r="S1744" s="71">
        <v>45.84</v>
      </c>
      <c r="T1744" s="162">
        <f t="shared" si="207"/>
        <v>-8.9400000000000048</v>
      </c>
      <c r="U1744" s="71">
        <f t="shared" ref="U1744:U1807" si="208">TRUNC(J1744*H1744,2)</f>
        <v>11.52</v>
      </c>
      <c r="V1744" s="71">
        <f t="shared" ref="V1744:V1807" si="209">TRUNC(L1744*H1744,2)</f>
        <v>25.38</v>
      </c>
    </row>
    <row r="1745" spans="1:22" x14ac:dyDescent="0.25">
      <c r="A1745" s="60" t="s">
        <v>4704</v>
      </c>
      <c r="B1745" s="190" t="s">
        <v>2485</v>
      </c>
      <c r="C1745" s="191" t="s">
        <v>107</v>
      </c>
      <c r="D1745" s="192">
        <v>71141</v>
      </c>
      <c r="E1745" s="198" t="s">
        <v>1123</v>
      </c>
      <c r="F1745" s="194" t="s">
        <v>102</v>
      </c>
      <c r="G1745" s="195">
        <v>3</v>
      </c>
      <c r="H1745" s="196">
        <v>3</v>
      </c>
      <c r="I1745" s="197">
        <v>2.57</v>
      </c>
      <c r="J1745" s="196">
        <v>2.0699999999999998</v>
      </c>
      <c r="K1745" s="197">
        <v>3.74</v>
      </c>
      <c r="L1745" s="196">
        <v>3.01</v>
      </c>
      <c r="M1745" s="196">
        <f t="shared" si="205"/>
        <v>15.24</v>
      </c>
      <c r="N1745" s="196">
        <f t="shared" si="206"/>
        <v>15.24</v>
      </c>
      <c r="O1745" s="37"/>
      <c r="P1745" s="71">
        <v>2.57</v>
      </c>
      <c r="Q1745" s="71">
        <v>3.74</v>
      </c>
      <c r="R1745" s="71">
        <v>18.93</v>
      </c>
      <c r="S1745" s="71">
        <v>18.93</v>
      </c>
      <c r="T1745" s="162">
        <f t="shared" si="207"/>
        <v>-3.6899999999999995</v>
      </c>
      <c r="U1745" s="71">
        <f t="shared" si="208"/>
        <v>6.21</v>
      </c>
      <c r="V1745" s="71">
        <f t="shared" si="209"/>
        <v>9.0299999999999994</v>
      </c>
    </row>
    <row r="1746" spans="1:22" x14ac:dyDescent="0.25">
      <c r="A1746" s="60" t="s">
        <v>4705</v>
      </c>
      <c r="B1746" s="190" t="s">
        <v>2486</v>
      </c>
      <c r="C1746" s="191" t="s">
        <v>107</v>
      </c>
      <c r="D1746" s="192">
        <v>71331</v>
      </c>
      <c r="E1746" s="198" t="s">
        <v>1141</v>
      </c>
      <c r="F1746" s="194" t="s">
        <v>102</v>
      </c>
      <c r="G1746" s="195">
        <v>1</v>
      </c>
      <c r="H1746" s="196">
        <v>1</v>
      </c>
      <c r="I1746" s="197">
        <v>9.56</v>
      </c>
      <c r="J1746" s="196">
        <v>7.71</v>
      </c>
      <c r="K1746" s="197">
        <v>14.94</v>
      </c>
      <c r="L1746" s="196">
        <v>12.04</v>
      </c>
      <c r="M1746" s="196">
        <f t="shared" si="205"/>
        <v>19.75</v>
      </c>
      <c r="N1746" s="196">
        <f t="shared" si="206"/>
        <v>19.75</v>
      </c>
      <c r="O1746" s="37"/>
      <c r="P1746" s="71">
        <v>9.56</v>
      </c>
      <c r="Q1746" s="71">
        <v>14.94</v>
      </c>
      <c r="R1746" s="71">
        <v>24.5</v>
      </c>
      <c r="S1746" s="71">
        <v>24.5</v>
      </c>
      <c r="T1746" s="162">
        <f t="shared" si="207"/>
        <v>-4.75</v>
      </c>
      <c r="U1746" s="71">
        <f t="shared" si="208"/>
        <v>7.71</v>
      </c>
      <c r="V1746" s="71">
        <f t="shared" si="209"/>
        <v>12.04</v>
      </c>
    </row>
    <row r="1747" spans="1:22" x14ac:dyDescent="0.25">
      <c r="A1747" s="60" t="s">
        <v>4706</v>
      </c>
      <c r="B1747" s="190" t="s">
        <v>2487</v>
      </c>
      <c r="C1747" s="191" t="s">
        <v>107</v>
      </c>
      <c r="D1747" s="192">
        <v>71321</v>
      </c>
      <c r="E1747" s="198" t="s">
        <v>1620</v>
      </c>
      <c r="F1747" s="194" t="s">
        <v>102</v>
      </c>
      <c r="G1747" s="195">
        <v>2</v>
      </c>
      <c r="H1747" s="196">
        <v>2</v>
      </c>
      <c r="I1747" s="197">
        <v>16.690000000000001</v>
      </c>
      <c r="J1747" s="196">
        <v>13.46</v>
      </c>
      <c r="K1747" s="197">
        <v>7.47</v>
      </c>
      <c r="L1747" s="196">
        <v>6.02</v>
      </c>
      <c r="M1747" s="196">
        <f t="shared" si="205"/>
        <v>38.96</v>
      </c>
      <c r="N1747" s="196">
        <f t="shared" si="206"/>
        <v>38.96</v>
      </c>
      <c r="O1747" s="37"/>
      <c r="P1747" s="71">
        <v>16.690000000000001</v>
      </c>
      <c r="Q1747" s="71">
        <v>7.47</v>
      </c>
      <c r="R1747" s="71">
        <v>48.32</v>
      </c>
      <c r="S1747" s="71">
        <v>48.32</v>
      </c>
      <c r="T1747" s="162">
        <f t="shared" si="207"/>
        <v>-9.36</v>
      </c>
      <c r="U1747" s="71">
        <f t="shared" si="208"/>
        <v>26.92</v>
      </c>
      <c r="V1747" s="71">
        <f t="shared" si="209"/>
        <v>12.04</v>
      </c>
    </row>
    <row r="1748" spans="1:22" x14ac:dyDescent="0.25">
      <c r="A1748" s="60" t="s">
        <v>4707</v>
      </c>
      <c r="B1748" s="190" t="s">
        <v>2488</v>
      </c>
      <c r="C1748" s="191" t="s">
        <v>107</v>
      </c>
      <c r="D1748" s="192">
        <v>71440</v>
      </c>
      <c r="E1748" s="198" t="s">
        <v>378</v>
      </c>
      <c r="F1748" s="194" t="s">
        <v>102</v>
      </c>
      <c r="G1748" s="195">
        <v>3</v>
      </c>
      <c r="H1748" s="196">
        <v>3</v>
      </c>
      <c r="I1748" s="197">
        <v>7.71</v>
      </c>
      <c r="J1748" s="196">
        <v>6.21</v>
      </c>
      <c r="K1748" s="197">
        <v>7.84</v>
      </c>
      <c r="L1748" s="196">
        <v>6.32</v>
      </c>
      <c r="M1748" s="196">
        <f t="shared" si="205"/>
        <v>37.590000000000003</v>
      </c>
      <c r="N1748" s="196">
        <f t="shared" si="206"/>
        <v>37.590000000000003</v>
      </c>
      <c r="O1748" s="37"/>
      <c r="P1748" s="71">
        <v>7.71</v>
      </c>
      <c r="Q1748" s="71">
        <v>7.84</v>
      </c>
      <c r="R1748" s="71">
        <v>46.65</v>
      </c>
      <c r="S1748" s="71">
        <v>46.65</v>
      </c>
      <c r="T1748" s="162">
        <f t="shared" si="207"/>
        <v>-9.0599999999999952</v>
      </c>
      <c r="U1748" s="71">
        <f t="shared" si="208"/>
        <v>18.63</v>
      </c>
      <c r="V1748" s="71">
        <f t="shared" si="209"/>
        <v>18.96</v>
      </c>
    </row>
    <row r="1749" spans="1:22" x14ac:dyDescent="0.25">
      <c r="A1749" s="60" t="s">
        <v>4708</v>
      </c>
      <c r="B1749" s="190" t="s">
        <v>2489</v>
      </c>
      <c r="C1749" s="191" t="s">
        <v>107</v>
      </c>
      <c r="D1749" s="192">
        <v>71441</v>
      </c>
      <c r="E1749" s="198" t="s">
        <v>382</v>
      </c>
      <c r="F1749" s="194" t="s">
        <v>102</v>
      </c>
      <c r="G1749" s="195">
        <v>2</v>
      </c>
      <c r="H1749" s="196">
        <v>2</v>
      </c>
      <c r="I1749" s="197">
        <v>11.05</v>
      </c>
      <c r="J1749" s="196">
        <v>8.91</v>
      </c>
      <c r="K1749" s="197">
        <v>13.82</v>
      </c>
      <c r="L1749" s="196">
        <v>11.14</v>
      </c>
      <c r="M1749" s="196">
        <f t="shared" si="205"/>
        <v>40.1</v>
      </c>
      <c r="N1749" s="196">
        <f t="shared" si="206"/>
        <v>40.1</v>
      </c>
      <c r="O1749" s="37"/>
      <c r="P1749" s="71">
        <v>11.05</v>
      </c>
      <c r="Q1749" s="71">
        <v>13.82</v>
      </c>
      <c r="R1749" s="71">
        <v>49.74</v>
      </c>
      <c r="S1749" s="71">
        <v>49.74</v>
      </c>
      <c r="T1749" s="162">
        <f t="shared" si="207"/>
        <v>-9.64</v>
      </c>
      <c r="U1749" s="71">
        <f t="shared" si="208"/>
        <v>17.82</v>
      </c>
      <c r="V1749" s="71">
        <f t="shared" si="209"/>
        <v>22.28</v>
      </c>
    </row>
    <row r="1750" spans="1:22" ht="24" x14ac:dyDescent="0.3">
      <c r="A1750" s="60" t="s">
        <v>4709</v>
      </c>
      <c r="B1750" s="190" t="s">
        <v>2490</v>
      </c>
      <c r="C1750" s="191" t="s">
        <v>131</v>
      </c>
      <c r="D1750" s="192">
        <v>103782</v>
      </c>
      <c r="E1750" s="198" t="s">
        <v>393</v>
      </c>
      <c r="F1750" s="194" t="s">
        <v>102</v>
      </c>
      <c r="G1750" s="195">
        <v>20</v>
      </c>
      <c r="H1750" s="196">
        <v>20</v>
      </c>
      <c r="I1750" s="197">
        <v>20.53</v>
      </c>
      <c r="J1750" s="196">
        <v>16.55</v>
      </c>
      <c r="K1750" s="197">
        <v>14.07</v>
      </c>
      <c r="L1750" s="196">
        <v>11.34</v>
      </c>
      <c r="M1750" s="196">
        <f t="shared" si="205"/>
        <v>557.79999999999995</v>
      </c>
      <c r="N1750" s="196">
        <f t="shared" si="206"/>
        <v>557.79999999999995</v>
      </c>
      <c r="O1750" s="45"/>
      <c r="P1750" s="71">
        <v>20.53</v>
      </c>
      <c r="Q1750" s="71">
        <v>14.07</v>
      </c>
      <c r="R1750" s="71">
        <v>692</v>
      </c>
      <c r="S1750" s="71">
        <v>692</v>
      </c>
      <c r="T1750" s="162">
        <f t="shared" si="207"/>
        <v>-134.20000000000005</v>
      </c>
      <c r="U1750" s="71">
        <f t="shared" si="208"/>
        <v>331</v>
      </c>
      <c r="V1750" s="71">
        <f t="shared" si="209"/>
        <v>226.8</v>
      </c>
    </row>
    <row r="1751" spans="1:22" ht="24" x14ac:dyDescent="0.3">
      <c r="A1751" s="60" t="s">
        <v>4710</v>
      </c>
      <c r="B1751" s="190" t="s">
        <v>2491</v>
      </c>
      <c r="C1751" s="191" t="s">
        <v>127</v>
      </c>
      <c r="D1751" s="199" t="s">
        <v>386</v>
      </c>
      <c r="E1751" s="198" t="s">
        <v>1778</v>
      </c>
      <c r="F1751" s="194" t="s">
        <v>102</v>
      </c>
      <c r="G1751" s="195">
        <v>1</v>
      </c>
      <c r="H1751" s="196">
        <v>1</v>
      </c>
      <c r="I1751" s="197">
        <v>91.28</v>
      </c>
      <c r="J1751" s="196">
        <v>73.61</v>
      </c>
      <c r="K1751" s="197">
        <v>14.44</v>
      </c>
      <c r="L1751" s="196">
        <v>11.64</v>
      </c>
      <c r="M1751" s="196">
        <f t="shared" si="205"/>
        <v>85.25</v>
      </c>
      <c r="N1751" s="196">
        <f t="shared" si="206"/>
        <v>85.25</v>
      </c>
      <c r="O1751" s="45"/>
      <c r="P1751" s="71">
        <v>91.28</v>
      </c>
      <c r="Q1751" s="71">
        <v>14.44</v>
      </c>
      <c r="R1751" s="71">
        <v>105.72</v>
      </c>
      <c r="S1751" s="71">
        <v>105.72</v>
      </c>
      <c r="T1751" s="162">
        <f t="shared" si="207"/>
        <v>-20.47</v>
      </c>
      <c r="U1751" s="71">
        <f t="shared" si="208"/>
        <v>73.61</v>
      </c>
      <c r="V1751" s="71">
        <f t="shared" si="209"/>
        <v>11.64</v>
      </c>
    </row>
    <row r="1752" spans="1:22" ht="24" x14ac:dyDescent="0.3">
      <c r="A1752" s="60" t="s">
        <v>4711</v>
      </c>
      <c r="B1752" s="190" t="s">
        <v>2492</v>
      </c>
      <c r="C1752" s="191" t="s">
        <v>131</v>
      </c>
      <c r="D1752" s="192">
        <v>100903</v>
      </c>
      <c r="E1752" s="193" t="s">
        <v>2944</v>
      </c>
      <c r="F1752" s="194" t="s">
        <v>102</v>
      </c>
      <c r="G1752" s="195">
        <v>2</v>
      </c>
      <c r="H1752" s="196">
        <v>2</v>
      </c>
      <c r="I1752" s="197">
        <v>19.95</v>
      </c>
      <c r="J1752" s="196">
        <v>16.079999999999998</v>
      </c>
      <c r="K1752" s="197">
        <v>7.25</v>
      </c>
      <c r="L1752" s="196">
        <v>5.84</v>
      </c>
      <c r="M1752" s="196">
        <f t="shared" si="205"/>
        <v>43.84</v>
      </c>
      <c r="N1752" s="196">
        <f t="shared" si="206"/>
        <v>43.84</v>
      </c>
      <c r="O1752" s="45"/>
      <c r="P1752" s="71">
        <v>19.95</v>
      </c>
      <c r="Q1752" s="71">
        <v>7.25</v>
      </c>
      <c r="R1752" s="71">
        <v>54.4</v>
      </c>
      <c r="S1752" s="71">
        <v>54.4</v>
      </c>
      <c r="T1752" s="162">
        <f t="shared" si="207"/>
        <v>-10.559999999999995</v>
      </c>
      <c r="U1752" s="71">
        <f t="shared" si="208"/>
        <v>32.159999999999997</v>
      </c>
      <c r="V1752" s="71">
        <f t="shared" si="209"/>
        <v>11.68</v>
      </c>
    </row>
    <row r="1753" spans="1:22" ht="24" x14ac:dyDescent="0.3">
      <c r="A1753" s="60" t="s">
        <v>4712</v>
      </c>
      <c r="B1753" s="190" t="s">
        <v>2493</v>
      </c>
      <c r="C1753" s="191" t="s">
        <v>131</v>
      </c>
      <c r="D1753" s="192">
        <v>92004</v>
      </c>
      <c r="E1753" s="198" t="s">
        <v>1626</v>
      </c>
      <c r="F1753" s="194" t="s">
        <v>102</v>
      </c>
      <c r="G1753" s="195">
        <v>4</v>
      </c>
      <c r="H1753" s="196">
        <v>4</v>
      </c>
      <c r="I1753" s="197">
        <v>25.75</v>
      </c>
      <c r="J1753" s="196">
        <v>20.76</v>
      </c>
      <c r="K1753" s="197">
        <v>26.64</v>
      </c>
      <c r="L1753" s="196">
        <v>21.48</v>
      </c>
      <c r="M1753" s="196">
        <f t="shared" si="205"/>
        <v>168.96</v>
      </c>
      <c r="N1753" s="196">
        <f t="shared" si="206"/>
        <v>168.96</v>
      </c>
      <c r="O1753" s="45"/>
      <c r="P1753" s="71">
        <v>25.75</v>
      </c>
      <c r="Q1753" s="71">
        <v>26.64</v>
      </c>
      <c r="R1753" s="71">
        <v>209.56</v>
      </c>
      <c r="S1753" s="71">
        <v>209.56</v>
      </c>
      <c r="T1753" s="162">
        <f t="shared" si="207"/>
        <v>-40.599999999999994</v>
      </c>
      <c r="U1753" s="71">
        <f t="shared" si="208"/>
        <v>83.04</v>
      </c>
      <c r="V1753" s="71">
        <f t="shared" si="209"/>
        <v>85.92</v>
      </c>
    </row>
    <row r="1754" spans="1:22" ht="24" x14ac:dyDescent="0.3">
      <c r="A1754" s="60" t="s">
        <v>4713</v>
      </c>
      <c r="B1754" s="190" t="s">
        <v>2494</v>
      </c>
      <c r="C1754" s="191" t="s">
        <v>131</v>
      </c>
      <c r="D1754" s="192">
        <v>91939</v>
      </c>
      <c r="E1754" s="198" t="s">
        <v>375</v>
      </c>
      <c r="F1754" s="194" t="s">
        <v>102</v>
      </c>
      <c r="G1754" s="195">
        <v>10</v>
      </c>
      <c r="H1754" s="196">
        <v>10</v>
      </c>
      <c r="I1754" s="197">
        <v>8.6</v>
      </c>
      <c r="J1754" s="196">
        <v>6.93</v>
      </c>
      <c r="K1754" s="197">
        <v>21.08</v>
      </c>
      <c r="L1754" s="196">
        <v>17</v>
      </c>
      <c r="M1754" s="196">
        <f t="shared" si="205"/>
        <v>239.3</v>
      </c>
      <c r="N1754" s="196">
        <f t="shared" si="206"/>
        <v>239.3</v>
      </c>
      <c r="O1754" s="45"/>
      <c r="P1754" s="71">
        <v>8.6</v>
      </c>
      <c r="Q1754" s="71">
        <v>21.08</v>
      </c>
      <c r="R1754" s="71">
        <v>296.8</v>
      </c>
      <c r="S1754" s="71">
        <v>296.8</v>
      </c>
      <c r="T1754" s="162">
        <f t="shared" si="207"/>
        <v>-57.5</v>
      </c>
      <c r="U1754" s="71">
        <f t="shared" si="208"/>
        <v>69.3</v>
      </c>
      <c r="V1754" s="71">
        <f t="shared" si="209"/>
        <v>170</v>
      </c>
    </row>
    <row r="1755" spans="1:22" x14ac:dyDescent="0.25">
      <c r="A1755" s="60" t="s">
        <v>4714</v>
      </c>
      <c r="B1755" s="190" t="s">
        <v>2495</v>
      </c>
      <c r="C1755" s="191" t="s">
        <v>107</v>
      </c>
      <c r="D1755" s="192">
        <v>72397</v>
      </c>
      <c r="E1755" s="198" t="s">
        <v>2202</v>
      </c>
      <c r="F1755" s="194" t="s">
        <v>102</v>
      </c>
      <c r="G1755" s="195">
        <v>10</v>
      </c>
      <c r="H1755" s="196">
        <v>10</v>
      </c>
      <c r="I1755" s="197">
        <v>3.57</v>
      </c>
      <c r="J1755" s="196">
        <v>2.87</v>
      </c>
      <c r="K1755" s="197">
        <v>1.1200000000000001</v>
      </c>
      <c r="L1755" s="196">
        <v>0.9</v>
      </c>
      <c r="M1755" s="196">
        <f t="shared" si="205"/>
        <v>37.700000000000003</v>
      </c>
      <c r="N1755" s="196">
        <f t="shared" si="206"/>
        <v>37.700000000000003</v>
      </c>
      <c r="O1755" s="37"/>
      <c r="P1755" s="71">
        <v>3.57</v>
      </c>
      <c r="Q1755" s="71">
        <v>1.1200000000000001</v>
      </c>
      <c r="R1755" s="71">
        <v>46.9</v>
      </c>
      <c r="S1755" s="71">
        <v>46.9</v>
      </c>
      <c r="T1755" s="162">
        <f t="shared" si="207"/>
        <v>-9.1999999999999957</v>
      </c>
      <c r="U1755" s="71">
        <f t="shared" si="208"/>
        <v>28.7</v>
      </c>
      <c r="V1755" s="71">
        <f t="shared" si="209"/>
        <v>9</v>
      </c>
    </row>
    <row r="1756" spans="1:22" ht="24" x14ac:dyDescent="0.3">
      <c r="A1756" s="60" t="s">
        <v>4715</v>
      </c>
      <c r="B1756" s="190" t="s">
        <v>2496</v>
      </c>
      <c r="C1756" s="191" t="s">
        <v>107</v>
      </c>
      <c r="D1756" s="192">
        <v>71043</v>
      </c>
      <c r="E1756" s="193" t="s">
        <v>2959</v>
      </c>
      <c r="F1756" s="194" t="s">
        <v>102</v>
      </c>
      <c r="G1756" s="195">
        <v>10</v>
      </c>
      <c r="H1756" s="196">
        <v>10</v>
      </c>
      <c r="I1756" s="197">
        <v>3.73</v>
      </c>
      <c r="J1756" s="196">
        <v>3</v>
      </c>
      <c r="K1756" s="197">
        <v>10.84</v>
      </c>
      <c r="L1756" s="196">
        <v>8.74</v>
      </c>
      <c r="M1756" s="196">
        <f t="shared" si="205"/>
        <v>117.4</v>
      </c>
      <c r="N1756" s="196">
        <f t="shared" si="206"/>
        <v>117.4</v>
      </c>
      <c r="O1756" s="45"/>
      <c r="P1756" s="71">
        <v>3.73</v>
      </c>
      <c r="Q1756" s="71">
        <v>10.84</v>
      </c>
      <c r="R1756" s="71">
        <v>145.69999999999999</v>
      </c>
      <c r="S1756" s="71">
        <v>145.69999999999999</v>
      </c>
      <c r="T1756" s="162">
        <f t="shared" si="207"/>
        <v>-28.299999999999983</v>
      </c>
      <c r="U1756" s="71">
        <f t="shared" si="208"/>
        <v>30</v>
      </c>
      <c r="V1756" s="71">
        <f t="shared" si="209"/>
        <v>87.4</v>
      </c>
    </row>
    <row r="1757" spans="1:22" x14ac:dyDescent="0.25">
      <c r="A1757" s="60" t="s">
        <v>4716</v>
      </c>
      <c r="B1757" s="178" t="s">
        <v>2497</v>
      </c>
      <c r="C1757" s="181"/>
      <c r="D1757" s="181"/>
      <c r="E1757" s="180" t="s">
        <v>32</v>
      </c>
      <c r="F1757" s="181"/>
      <c r="G1757" s="182"/>
      <c r="H1757" s="182"/>
      <c r="I1757" s="177"/>
      <c r="J1757" s="182"/>
      <c r="K1757" s="177"/>
      <c r="L1757" s="182"/>
      <c r="M1757" s="183">
        <f>M1758+M1791+M1824+M1857</f>
        <v>27997.359999999997</v>
      </c>
      <c r="N1757" s="183">
        <f>N1758+N1791+N1824+N1857</f>
        <v>27997.359999999997</v>
      </c>
      <c r="O1757" s="37"/>
      <c r="P1757" s="67"/>
      <c r="Q1757" s="67"/>
      <c r="R1757" s="68">
        <v>34723.94</v>
      </c>
      <c r="S1757" s="68">
        <v>34723.94</v>
      </c>
      <c r="T1757" s="162">
        <f t="shared" si="207"/>
        <v>-6726.5800000000054</v>
      </c>
      <c r="U1757" s="71">
        <f t="shared" si="208"/>
        <v>0</v>
      </c>
      <c r="V1757" s="71">
        <f t="shared" si="209"/>
        <v>0</v>
      </c>
    </row>
    <row r="1758" spans="1:22" x14ac:dyDescent="0.25">
      <c r="A1758" s="60" t="s">
        <v>4717</v>
      </c>
      <c r="B1758" s="184" t="s">
        <v>2498</v>
      </c>
      <c r="C1758" s="187"/>
      <c r="D1758" s="187"/>
      <c r="E1758" s="186" t="s">
        <v>610</v>
      </c>
      <c r="F1758" s="187"/>
      <c r="G1758" s="188"/>
      <c r="H1758" s="188"/>
      <c r="I1758" s="177"/>
      <c r="J1758" s="188"/>
      <c r="K1758" s="177"/>
      <c r="L1758" s="188"/>
      <c r="M1758" s="189">
        <f>M1759+M1774+M1783+M1787</f>
        <v>17331.68</v>
      </c>
      <c r="N1758" s="189">
        <f>N1759+N1774+N1783+N1787</f>
        <v>17331.68</v>
      </c>
      <c r="O1758" s="37"/>
      <c r="P1758" s="69"/>
      <c r="Q1758" s="69"/>
      <c r="R1758" s="70">
        <v>21491.82</v>
      </c>
      <c r="S1758" s="70">
        <v>21491.82</v>
      </c>
      <c r="T1758" s="162">
        <f t="shared" si="207"/>
        <v>-4160.1399999999994</v>
      </c>
      <c r="U1758" s="71">
        <f t="shared" si="208"/>
        <v>0</v>
      </c>
      <c r="V1758" s="71">
        <f t="shared" si="209"/>
        <v>0</v>
      </c>
    </row>
    <row r="1759" spans="1:22" x14ac:dyDescent="0.25">
      <c r="A1759" s="60" t="s">
        <v>4718</v>
      </c>
      <c r="B1759" s="200" t="s">
        <v>2499</v>
      </c>
      <c r="C1759" s="201"/>
      <c r="D1759" s="201"/>
      <c r="E1759" s="202" t="s">
        <v>612</v>
      </c>
      <c r="F1759" s="201"/>
      <c r="G1759" s="203"/>
      <c r="H1759" s="203"/>
      <c r="I1759" s="177"/>
      <c r="J1759" s="203"/>
      <c r="K1759" s="177"/>
      <c r="L1759" s="203"/>
      <c r="M1759" s="204">
        <f>SUM(M1760:M1773)</f>
        <v>10428.02</v>
      </c>
      <c r="N1759" s="204">
        <f>SUM(N1760:N1773)</f>
        <v>10428.02</v>
      </c>
      <c r="O1759" s="37"/>
      <c r="P1759" s="72"/>
      <c r="Q1759" s="72"/>
      <c r="R1759" s="73">
        <v>12930.96</v>
      </c>
      <c r="S1759" s="73">
        <v>12930.96</v>
      </c>
      <c r="T1759" s="162">
        <f t="shared" si="207"/>
        <v>-2502.9399999999987</v>
      </c>
      <c r="U1759" s="71">
        <f t="shared" si="208"/>
        <v>0</v>
      </c>
      <c r="V1759" s="71">
        <f t="shared" si="209"/>
        <v>0</v>
      </c>
    </row>
    <row r="1760" spans="1:22" ht="24" x14ac:dyDescent="0.3">
      <c r="A1760" s="60" t="s">
        <v>4719</v>
      </c>
      <c r="B1760" s="190" t="s">
        <v>2500</v>
      </c>
      <c r="C1760" s="191" t="s">
        <v>131</v>
      </c>
      <c r="D1760" s="192">
        <v>95471</v>
      </c>
      <c r="E1760" s="198" t="s">
        <v>1937</v>
      </c>
      <c r="F1760" s="194" t="s">
        <v>102</v>
      </c>
      <c r="G1760" s="195">
        <v>2</v>
      </c>
      <c r="H1760" s="196">
        <v>2</v>
      </c>
      <c r="I1760" s="197">
        <v>764.02</v>
      </c>
      <c r="J1760" s="196">
        <v>616.17999999999995</v>
      </c>
      <c r="K1760" s="197">
        <v>33.58</v>
      </c>
      <c r="L1760" s="196">
        <v>27.08</v>
      </c>
      <c r="M1760" s="196">
        <f t="shared" ref="M1760:M1773" si="210">TRUNC(((J1760*G1760)+(L1760*G1760)),2)</f>
        <v>1286.52</v>
      </c>
      <c r="N1760" s="196">
        <f t="shared" ref="N1760:N1773" si="211">TRUNC(((J1760*H1760)+(L1760*H1760)),2)</f>
        <v>1286.52</v>
      </c>
      <c r="O1760" s="45"/>
      <c r="P1760" s="71">
        <v>764.02</v>
      </c>
      <c r="Q1760" s="71">
        <v>33.58</v>
      </c>
      <c r="R1760" s="71">
        <v>1595.2</v>
      </c>
      <c r="S1760" s="71">
        <v>1595.2</v>
      </c>
      <c r="T1760" s="162">
        <f t="shared" si="207"/>
        <v>-308.68000000000006</v>
      </c>
      <c r="U1760" s="71">
        <f t="shared" si="208"/>
        <v>1232.3599999999999</v>
      </c>
      <c r="V1760" s="71">
        <f t="shared" si="209"/>
        <v>54.16</v>
      </c>
    </row>
    <row r="1761" spans="1:22" x14ac:dyDescent="0.25">
      <c r="A1761" s="60" t="s">
        <v>4720</v>
      </c>
      <c r="B1761" s="190" t="s">
        <v>2501</v>
      </c>
      <c r="C1761" s="191" t="s">
        <v>107</v>
      </c>
      <c r="D1761" s="192">
        <v>80502</v>
      </c>
      <c r="E1761" s="198" t="s">
        <v>621</v>
      </c>
      <c r="F1761" s="194" t="s">
        <v>102</v>
      </c>
      <c r="G1761" s="195">
        <v>6</v>
      </c>
      <c r="H1761" s="196">
        <v>6</v>
      </c>
      <c r="I1761" s="197">
        <v>252.47</v>
      </c>
      <c r="J1761" s="196">
        <v>203.61</v>
      </c>
      <c r="K1761" s="197">
        <v>70.61</v>
      </c>
      <c r="L1761" s="196">
        <v>56.94</v>
      </c>
      <c r="M1761" s="196">
        <f t="shared" si="210"/>
        <v>1563.3</v>
      </c>
      <c r="N1761" s="196">
        <f t="shared" si="211"/>
        <v>1563.3</v>
      </c>
      <c r="O1761" s="37"/>
      <c r="P1761" s="71">
        <v>252.47</v>
      </c>
      <c r="Q1761" s="71">
        <v>70.61</v>
      </c>
      <c r="R1761" s="71">
        <v>1938.48</v>
      </c>
      <c r="S1761" s="71">
        <v>1938.48</v>
      </c>
      <c r="T1761" s="162">
        <f t="shared" si="207"/>
        <v>-375.18000000000006</v>
      </c>
      <c r="U1761" s="71">
        <f t="shared" si="208"/>
        <v>1221.6600000000001</v>
      </c>
      <c r="V1761" s="71">
        <f t="shared" si="209"/>
        <v>341.64</v>
      </c>
    </row>
    <row r="1762" spans="1:22" ht="24" x14ac:dyDescent="0.3">
      <c r="A1762" s="60" t="s">
        <v>4721</v>
      </c>
      <c r="B1762" s="190" t="s">
        <v>2502</v>
      </c>
      <c r="C1762" s="191" t="s">
        <v>107</v>
      </c>
      <c r="D1762" s="192">
        <v>80517</v>
      </c>
      <c r="E1762" s="193" t="s">
        <v>2963</v>
      </c>
      <c r="F1762" s="194" t="s">
        <v>102</v>
      </c>
      <c r="G1762" s="195">
        <v>6</v>
      </c>
      <c r="H1762" s="196">
        <v>6</v>
      </c>
      <c r="I1762" s="197">
        <v>299.64999999999998</v>
      </c>
      <c r="J1762" s="196">
        <v>241.66</v>
      </c>
      <c r="K1762" s="197">
        <v>60.82</v>
      </c>
      <c r="L1762" s="196">
        <v>49.05</v>
      </c>
      <c r="M1762" s="196">
        <f t="shared" si="210"/>
        <v>1744.26</v>
      </c>
      <c r="N1762" s="196">
        <f t="shared" si="211"/>
        <v>1744.26</v>
      </c>
      <c r="O1762" s="45"/>
      <c r="P1762" s="71">
        <v>299.64999999999998</v>
      </c>
      <c r="Q1762" s="71">
        <v>60.82</v>
      </c>
      <c r="R1762" s="71">
        <v>2162.8200000000002</v>
      </c>
      <c r="S1762" s="71">
        <v>2162.8200000000002</v>
      </c>
      <c r="T1762" s="162">
        <f t="shared" si="207"/>
        <v>-418.56000000000017</v>
      </c>
      <c r="U1762" s="71">
        <f t="shared" si="208"/>
        <v>1449.96</v>
      </c>
      <c r="V1762" s="71">
        <f t="shared" si="209"/>
        <v>294.3</v>
      </c>
    </row>
    <row r="1763" spans="1:22" x14ac:dyDescent="0.3">
      <c r="A1763" s="60" t="s">
        <v>4722</v>
      </c>
      <c r="B1763" s="190" t="s">
        <v>2503</v>
      </c>
      <c r="C1763" s="191" t="s">
        <v>107</v>
      </c>
      <c r="D1763" s="192">
        <v>80519</v>
      </c>
      <c r="E1763" s="198" t="s">
        <v>614</v>
      </c>
      <c r="F1763" s="194" t="s">
        <v>102</v>
      </c>
      <c r="G1763" s="195">
        <v>2</v>
      </c>
      <c r="H1763" s="196">
        <v>2</v>
      </c>
      <c r="I1763" s="197">
        <v>392.35</v>
      </c>
      <c r="J1763" s="196">
        <v>316.43</v>
      </c>
      <c r="K1763" s="197">
        <v>60.82</v>
      </c>
      <c r="L1763" s="196">
        <v>49.05</v>
      </c>
      <c r="M1763" s="196">
        <f t="shared" si="210"/>
        <v>730.96</v>
      </c>
      <c r="N1763" s="196">
        <f t="shared" si="211"/>
        <v>730.96</v>
      </c>
      <c r="O1763" s="45"/>
      <c r="P1763" s="71">
        <v>392.35</v>
      </c>
      <c r="Q1763" s="71">
        <v>60.82</v>
      </c>
      <c r="R1763" s="71">
        <v>906.34</v>
      </c>
      <c r="S1763" s="71">
        <v>906.34</v>
      </c>
      <c r="T1763" s="162">
        <f t="shared" si="207"/>
        <v>-175.38</v>
      </c>
      <c r="U1763" s="71">
        <f t="shared" si="208"/>
        <v>632.86</v>
      </c>
      <c r="V1763" s="71">
        <f t="shared" si="209"/>
        <v>98.1</v>
      </c>
    </row>
    <row r="1764" spans="1:22" x14ac:dyDescent="0.25">
      <c r="A1764" s="60" t="s">
        <v>4723</v>
      </c>
      <c r="B1764" s="190" t="s">
        <v>2504</v>
      </c>
      <c r="C1764" s="191" t="s">
        <v>107</v>
      </c>
      <c r="D1764" s="192">
        <v>80520</v>
      </c>
      <c r="E1764" s="198" t="s">
        <v>618</v>
      </c>
      <c r="F1764" s="194" t="s">
        <v>619</v>
      </c>
      <c r="G1764" s="195">
        <v>8</v>
      </c>
      <c r="H1764" s="196">
        <v>8</v>
      </c>
      <c r="I1764" s="197">
        <v>5.27</v>
      </c>
      <c r="J1764" s="196">
        <v>4.25</v>
      </c>
      <c r="K1764" s="197">
        <v>7.47</v>
      </c>
      <c r="L1764" s="196">
        <v>6.02</v>
      </c>
      <c r="M1764" s="196">
        <f t="shared" si="210"/>
        <v>82.16</v>
      </c>
      <c r="N1764" s="196">
        <f t="shared" si="211"/>
        <v>82.16</v>
      </c>
      <c r="O1764" s="37"/>
      <c r="P1764" s="71">
        <v>5.27</v>
      </c>
      <c r="Q1764" s="71">
        <v>7.47</v>
      </c>
      <c r="R1764" s="71">
        <v>101.92</v>
      </c>
      <c r="S1764" s="71">
        <v>101.92</v>
      </c>
      <c r="T1764" s="162">
        <f t="shared" si="207"/>
        <v>-19.760000000000005</v>
      </c>
      <c r="U1764" s="71">
        <f t="shared" si="208"/>
        <v>34</v>
      </c>
      <c r="V1764" s="71">
        <f t="shared" si="209"/>
        <v>48.16</v>
      </c>
    </row>
    <row r="1765" spans="1:22" x14ac:dyDescent="0.25">
      <c r="A1765" s="60" t="s">
        <v>4724</v>
      </c>
      <c r="B1765" s="190" t="s">
        <v>2505</v>
      </c>
      <c r="C1765" s="191" t="s">
        <v>107</v>
      </c>
      <c r="D1765" s="192">
        <v>80513</v>
      </c>
      <c r="E1765" s="198" t="s">
        <v>623</v>
      </c>
      <c r="F1765" s="194" t="s">
        <v>102</v>
      </c>
      <c r="G1765" s="195">
        <v>8</v>
      </c>
      <c r="H1765" s="196">
        <v>8</v>
      </c>
      <c r="I1765" s="197">
        <v>11.64</v>
      </c>
      <c r="J1765" s="196">
        <v>9.3800000000000008</v>
      </c>
      <c r="K1765" s="197">
        <v>11.96</v>
      </c>
      <c r="L1765" s="196">
        <v>9.64</v>
      </c>
      <c r="M1765" s="196">
        <f t="shared" si="210"/>
        <v>152.16</v>
      </c>
      <c r="N1765" s="196">
        <f t="shared" si="211"/>
        <v>152.16</v>
      </c>
      <c r="O1765" s="37"/>
      <c r="P1765" s="71">
        <v>11.64</v>
      </c>
      <c r="Q1765" s="71">
        <v>11.96</v>
      </c>
      <c r="R1765" s="71">
        <v>188.8</v>
      </c>
      <c r="S1765" s="71">
        <v>188.8</v>
      </c>
      <c r="T1765" s="162">
        <f t="shared" si="207"/>
        <v>-36.640000000000015</v>
      </c>
      <c r="U1765" s="71">
        <f t="shared" si="208"/>
        <v>75.040000000000006</v>
      </c>
      <c r="V1765" s="71">
        <f t="shared" si="209"/>
        <v>77.12</v>
      </c>
    </row>
    <row r="1766" spans="1:22" x14ac:dyDescent="0.25">
      <c r="A1766" s="60" t="s">
        <v>4725</v>
      </c>
      <c r="B1766" s="190" t="s">
        <v>2506</v>
      </c>
      <c r="C1766" s="191" t="s">
        <v>107</v>
      </c>
      <c r="D1766" s="192">
        <v>80514</v>
      </c>
      <c r="E1766" s="198" t="s">
        <v>625</v>
      </c>
      <c r="F1766" s="194" t="s">
        <v>102</v>
      </c>
      <c r="G1766" s="195">
        <v>8</v>
      </c>
      <c r="H1766" s="196">
        <v>8</v>
      </c>
      <c r="I1766" s="197">
        <v>40.590000000000003</v>
      </c>
      <c r="J1766" s="196">
        <v>32.729999999999997</v>
      </c>
      <c r="K1766" s="197">
        <v>5.23</v>
      </c>
      <c r="L1766" s="196">
        <v>4.21</v>
      </c>
      <c r="M1766" s="196">
        <f t="shared" si="210"/>
        <v>295.52</v>
      </c>
      <c r="N1766" s="196">
        <f t="shared" si="211"/>
        <v>295.52</v>
      </c>
      <c r="O1766" s="37"/>
      <c r="P1766" s="71">
        <v>40.590000000000003</v>
      </c>
      <c r="Q1766" s="71">
        <v>5.23</v>
      </c>
      <c r="R1766" s="71">
        <v>366.56</v>
      </c>
      <c r="S1766" s="71">
        <v>366.56</v>
      </c>
      <c r="T1766" s="162">
        <f t="shared" si="207"/>
        <v>-71.04000000000002</v>
      </c>
      <c r="U1766" s="71">
        <f t="shared" si="208"/>
        <v>261.83999999999997</v>
      </c>
      <c r="V1766" s="71">
        <f t="shared" si="209"/>
        <v>33.68</v>
      </c>
    </row>
    <row r="1767" spans="1:22" x14ac:dyDescent="0.25">
      <c r="A1767" s="60" t="s">
        <v>4726</v>
      </c>
      <c r="B1767" s="190" t="s">
        <v>2507</v>
      </c>
      <c r="C1767" s="191" t="s">
        <v>107</v>
      </c>
      <c r="D1767" s="192">
        <v>80510</v>
      </c>
      <c r="E1767" s="198" t="s">
        <v>627</v>
      </c>
      <c r="F1767" s="194" t="s">
        <v>102</v>
      </c>
      <c r="G1767" s="195">
        <v>8</v>
      </c>
      <c r="H1767" s="196">
        <v>8</v>
      </c>
      <c r="I1767" s="197">
        <v>12.8</v>
      </c>
      <c r="J1767" s="196">
        <v>10.32</v>
      </c>
      <c r="K1767" s="197">
        <v>5.61</v>
      </c>
      <c r="L1767" s="196">
        <v>4.5199999999999996</v>
      </c>
      <c r="M1767" s="196">
        <f t="shared" si="210"/>
        <v>118.72</v>
      </c>
      <c r="N1767" s="196">
        <f t="shared" si="211"/>
        <v>118.72</v>
      </c>
      <c r="O1767" s="37"/>
      <c r="P1767" s="71">
        <v>12.8</v>
      </c>
      <c r="Q1767" s="71">
        <v>5.61</v>
      </c>
      <c r="R1767" s="71">
        <v>147.28</v>
      </c>
      <c r="S1767" s="71">
        <v>147.28</v>
      </c>
      <c r="T1767" s="162">
        <f t="shared" si="207"/>
        <v>-28.560000000000002</v>
      </c>
      <c r="U1767" s="71">
        <f t="shared" si="208"/>
        <v>82.56</v>
      </c>
      <c r="V1767" s="71">
        <f t="shared" si="209"/>
        <v>36.159999999999997</v>
      </c>
    </row>
    <row r="1768" spans="1:22" x14ac:dyDescent="0.3">
      <c r="A1768" s="60" t="s">
        <v>4727</v>
      </c>
      <c r="B1768" s="190" t="s">
        <v>2508</v>
      </c>
      <c r="C1768" s="191" t="s">
        <v>107</v>
      </c>
      <c r="D1768" s="192">
        <v>80526</v>
      </c>
      <c r="E1768" s="198" t="s">
        <v>629</v>
      </c>
      <c r="F1768" s="194" t="s">
        <v>102</v>
      </c>
      <c r="G1768" s="195">
        <v>8</v>
      </c>
      <c r="H1768" s="196">
        <v>8</v>
      </c>
      <c r="I1768" s="197">
        <v>157.30000000000001</v>
      </c>
      <c r="J1768" s="196">
        <v>126.86</v>
      </c>
      <c r="K1768" s="197">
        <v>5.61</v>
      </c>
      <c r="L1768" s="196">
        <v>4.5199999999999996</v>
      </c>
      <c r="M1768" s="196">
        <f t="shared" si="210"/>
        <v>1051.04</v>
      </c>
      <c r="N1768" s="196">
        <f t="shared" si="211"/>
        <v>1051.04</v>
      </c>
      <c r="O1768" s="45"/>
      <c r="P1768" s="71">
        <v>157.30000000000001</v>
      </c>
      <c r="Q1768" s="71">
        <v>5.61</v>
      </c>
      <c r="R1768" s="71">
        <v>1303.28</v>
      </c>
      <c r="S1768" s="71">
        <v>1303.28</v>
      </c>
      <c r="T1768" s="162">
        <f t="shared" si="207"/>
        <v>-252.24</v>
      </c>
      <c r="U1768" s="71">
        <f t="shared" si="208"/>
        <v>1014.88</v>
      </c>
      <c r="V1768" s="71">
        <f t="shared" si="209"/>
        <v>36.159999999999997</v>
      </c>
    </row>
    <row r="1769" spans="1:22" x14ac:dyDescent="0.3">
      <c r="A1769" s="60" t="s">
        <v>4728</v>
      </c>
      <c r="B1769" s="190" t="s">
        <v>2509</v>
      </c>
      <c r="C1769" s="191" t="s">
        <v>131</v>
      </c>
      <c r="D1769" s="192">
        <v>95544</v>
      </c>
      <c r="E1769" s="198" t="s">
        <v>631</v>
      </c>
      <c r="F1769" s="194" t="s">
        <v>102</v>
      </c>
      <c r="G1769" s="195">
        <v>8</v>
      </c>
      <c r="H1769" s="196">
        <v>8</v>
      </c>
      <c r="I1769" s="197">
        <v>23.82</v>
      </c>
      <c r="J1769" s="196">
        <v>19.21</v>
      </c>
      <c r="K1769" s="197">
        <v>8.48</v>
      </c>
      <c r="L1769" s="196">
        <v>6.83</v>
      </c>
      <c r="M1769" s="196">
        <f t="shared" si="210"/>
        <v>208.32</v>
      </c>
      <c r="N1769" s="196">
        <f t="shared" si="211"/>
        <v>208.32</v>
      </c>
      <c r="O1769" s="45"/>
      <c r="P1769" s="71">
        <v>23.82</v>
      </c>
      <c r="Q1769" s="71">
        <v>8.48</v>
      </c>
      <c r="R1769" s="71">
        <v>258.39999999999998</v>
      </c>
      <c r="S1769" s="71">
        <v>258.39999999999998</v>
      </c>
      <c r="T1769" s="162">
        <f t="shared" si="207"/>
        <v>-50.079999999999984</v>
      </c>
      <c r="U1769" s="71">
        <f t="shared" si="208"/>
        <v>153.68</v>
      </c>
      <c r="V1769" s="71">
        <f t="shared" si="209"/>
        <v>54.64</v>
      </c>
    </row>
    <row r="1770" spans="1:22" x14ac:dyDescent="0.3">
      <c r="A1770" s="60" t="s">
        <v>4729</v>
      </c>
      <c r="B1770" s="190" t="s">
        <v>2510</v>
      </c>
      <c r="C1770" s="191" t="s">
        <v>127</v>
      </c>
      <c r="D1770" s="199" t="s">
        <v>633</v>
      </c>
      <c r="E1770" s="198" t="s">
        <v>634</v>
      </c>
      <c r="F1770" s="194" t="s">
        <v>102</v>
      </c>
      <c r="G1770" s="195">
        <v>8</v>
      </c>
      <c r="H1770" s="196">
        <v>8</v>
      </c>
      <c r="I1770" s="197">
        <v>106.08</v>
      </c>
      <c r="J1770" s="196">
        <v>85.55</v>
      </c>
      <c r="K1770" s="197">
        <v>7.47</v>
      </c>
      <c r="L1770" s="196">
        <v>6.02</v>
      </c>
      <c r="M1770" s="196">
        <f t="shared" si="210"/>
        <v>732.56</v>
      </c>
      <c r="N1770" s="196">
        <f t="shared" si="211"/>
        <v>732.56</v>
      </c>
      <c r="O1770" s="45"/>
      <c r="P1770" s="71">
        <v>106.08</v>
      </c>
      <c r="Q1770" s="71">
        <v>7.47</v>
      </c>
      <c r="R1770" s="71">
        <v>908.4</v>
      </c>
      <c r="S1770" s="71">
        <v>908.4</v>
      </c>
      <c r="T1770" s="162">
        <f t="shared" si="207"/>
        <v>-175.84000000000003</v>
      </c>
      <c r="U1770" s="71">
        <f t="shared" si="208"/>
        <v>684.4</v>
      </c>
      <c r="V1770" s="71">
        <f t="shared" si="209"/>
        <v>48.16</v>
      </c>
    </row>
    <row r="1771" spans="1:22" x14ac:dyDescent="0.25">
      <c r="A1771" s="60" t="s">
        <v>4730</v>
      </c>
      <c r="B1771" s="190" t="s">
        <v>2511</v>
      </c>
      <c r="C1771" s="191" t="s">
        <v>127</v>
      </c>
      <c r="D1771" s="199" t="s">
        <v>1950</v>
      </c>
      <c r="E1771" s="198" t="s">
        <v>1951</v>
      </c>
      <c r="F1771" s="194" t="s">
        <v>102</v>
      </c>
      <c r="G1771" s="195">
        <v>6</v>
      </c>
      <c r="H1771" s="196">
        <v>6</v>
      </c>
      <c r="I1771" s="197">
        <v>45.07</v>
      </c>
      <c r="J1771" s="196">
        <v>36.340000000000003</v>
      </c>
      <c r="K1771" s="197">
        <v>6.44</v>
      </c>
      <c r="L1771" s="196">
        <v>5.19</v>
      </c>
      <c r="M1771" s="196">
        <f t="shared" si="210"/>
        <v>249.18</v>
      </c>
      <c r="N1771" s="196">
        <f t="shared" si="211"/>
        <v>249.18</v>
      </c>
      <c r="O1771" s="37"/>
      <c r="P1771" s="71">
        <v>45.07</v>
      </c>
      <c r="Q1771" s="71">
        <v>6.44</v>
      </c>
      <c r="R1771" s="71">
        <v>309.06</v>
      </c>
      <c r="S1771" s="71">
        <v>309.06</v>
      </c>
      <c r="T1771" s="162">
        <f t="shared" si="207"/>
        <v>-59.879999999999995</v>
      </c>
      <c r="U1771" s="71">
        <f t="shared" si="208"/>
        <v>218.04</v>
      </c>
      <c r="V1771" s="71">
        <f t="shared" si="209"/>
        <v>31.14</v>
      </c>
    </row>
    <row r="1772" spans="1:22" ht="24" x14ac:dyDescent="0.3">
      <c r="A1772" s="60" t="s">
        <v>4731</v>
      </c>
      <c r="B1772" s="190" t="s">
        <v>2512</v>
      </c>
      <c r="C1772" s="191" t="s">
        <v>127</v>
      </c>
      <c r="D1772" s="199" t="s">
        <v>1953</v>
      </c>
      <c r="E1772" s="193" t="s">
        <v>2955</v>
      </c>
      <c r="F1772" s="194" t="s">
        <v>102</v>
      </c>
      <c r="G1772" s="195">
        <v>4</v>
      </c>
      <c r="H1772" s="196">
        <v>4</v>
      </c>
      <c r="I1772" s="197">
        <v>98</v>
      </c>
      <c r="J1772" s="196">
        <v>79.03</v>
      </c>
      <c r="K1772" s="197">
        <v>9.35</v>
      </c>
      <c r="L1772" s="196">
        <v>7.54</v>
      </c>
      <c r="M1772" s="196">
        <f t="shared" si="210"/>
        <v>346.28</v>
      </c>
      <c r="N1772" s="196">
        <f t="shared" si="211"/>
        <v>346.28</v>
      </c>
      <c r="O1772" s="45"/>
      <c r="P1772" s="71">
        <v>98</v>
      </c>
      <c r="Q1772" s="71">
        <v>9.35</v>
      </c>
      <c r="R1772" s="71">
        <v>429.4</v>
      </c>
      <c r="S1772" s="71">
        <v>429.4</v>
      </c>
      <c r="T1772" s="162">
        <f t="shared" si="207"/>
        <v>-83.12</v>
      </c>
      <c r="U1772" s="71">
        <f t="shared" si="208"/>
        <v>316.12</v>
      </c>
      <c r="V1772" s="71">
        <f t="shared" si="209"/>
        <v>30.16</v>
      </c>
    </row>
    <row r="1773" spans="1:22" ht="24" x14ac:dyDescent="0.3">
      <c r="A1773" s="60" t="s">
        <v>4732</v>
      </c>
      <c r="B1773" s="190" t="s">
        <v>2513</v>
      </c>
      <c r="C1773" s="191" t="s">
        <v>131</v>
      </c>
      <c r="D1773" s="192">
        <v>100875</v>
      </c>
      <c r="E1773" s="198" t="s">
        <v>2514</v>
      </c>
      <c r="F1773" s="194" t="s">
        <v>102</v>
      </c>
      <c r="G1773" s="195">
        <v>2</v>
      </c>
      <c r="H1773" s="196">
        <v>2</v>
      </c>
      <c r="I1773" s="197">
        <v>1123.58</v>
      </c>
      <c r="J1773" s="196">
        <v>906.16</v>
      </c>
      <c r="K1773" s="197">
        <v>33.93</v>
      </c>
      <c r="L1773" s="196">
        <v>27.36</v>
      </c>
      <c r="M1773" s="196">
        <f t="shared" si="210"/>
        <v>1867.04</v>
      </c>
      <c r="N1773" s="196">
        <f t="shared" si="211"/>
        <v>1867.04</v>
      </c>
      <c r="O1773" s="45"/>
      <c r="P1773" s="71">
        <v>1123.58</v>
      </c>
      <c r="Q1773" s="71">
        <v>33.93</v>
      </c>
      <c r="R1773" s="71">
        <v>2315.02</v>
      </c>
      <c r="S1773" s="71">
        <v>2315.02</v>
      </c>
      <c r="T1773" s="162">
        <f t="shared" si="207"/>
        <v>-447.98</v>
      </c>
      <c r="U1773" s="71">
        <f t="shared" si="208"/>
        <v>1812.32</v>
      </c>
      <c r="V1773" s="71">
        <f t="shared" si="209"/>
        <v>54.72</v>
      </c>
    </row>
    <row r="1774" spans="1:22" x14ac:dyDescent="0.25">
      <c r="A1774" s="60" t="s">
        <v>4733</v>
      </c>
      <c r="B1774" s="200" t="s">
        <v>2515</v>
      </c>
      <c r="C1774" s="201"/>
      <c r="D1774" s="201"/>
      <c r="E1774" s="202" t="s">
        <v>636</v>
      </c>
      <c r="F1774" s="201"/>
      <c r="G1774" s="203"/>
      <c r="H1774" s="203"/>
      <c r="I1774" s="177"/>
      <c r="J1774" s="203"/>
      <c r="K1774" s="177"/>
      <c r="L1774" s="203"/>
      <c r="M1774" s="204">
        <f>SUM(M1775:M1782)</f>
        <v>3047.32</v>
      </c>
      <c r="N1774" s="204">
        <f>SUM(N1775:N1782)</f>
        <v>3047.32</v>
      </c>
      <c r="O1774" s="37"/>
      <c r="P1774" s="72"/>
      <c r="Q1774" s="72"/>
      <c r="R1774" s="73">
        <v>3778.84</v>
      </c>
      <c r="S1774" s="73">
        <v>3778.84</v>
      </c>
      <c r="T1774" s="162">
        <f t="shared" si="207"/>
        <v>-731.52</v>
      </c>
      <c r="U1774" s="71">
        <f t="shared" si="208"/>
        <v>0</v>
      </c>
      <c r="V1774" s="71">
        <f t="shared" si="209"/>
        <v>0</v>
      </c>
    </row>
    <row r="1775" spans="1:22" x14ac:dyDescent="0.25">
      <c r="A1775" s="60" t="s">
        <v>4734</v>
      </c>
      <c r="B1775" s="190" t="s">
        <v>2516</v>
      </c>
      <c r="C1775" s="191" t="s">
        <v>107</v>
      </c>
      <c r="D1775" s="192">
        <v>80542</v>
      </c>
      <c r="E1775" s="198" t="s">
        <v>638</v>
      </c>
      <c r="F1775" s="194" t="s">
        <v>102</v>
      </c>
      <c r="G1775" s="195">
        <v>2</v>
      </c>
      <c r="H1775" s="196">
        <v>2</v>
      </c>
      <c r="I1775" s="197">
        <v>100.07</v>
      </c>
      <c r="J1775" s="196">
        <v>80.7</v>
      </c>
      <c r="K1775" s="197">
        <v>61.27</v>
      </c>
      <c r="L1775" s="196">
        <v>49.41</v>
      </c>
      <c r="M1775" s="196">
        <f t="shared" ref="M1775:M1782" si="212">TRUNC(((J1775*G1775)+(L1775*G1775)),2)</f>
        <v>260.22000000000003</v>
      </c>
      <c r="N1775" s="196">
        <f t="shared" ref="N1775:N1782" si="213">TRUNC(((J1775*H1775)+(L1775*H1775)),2)</f>
        <v>260.22000000000003</v>
      </c>
      <c r="O1775" s="37"/>
      <c r="P1775" s="71">
        <v>100.07</v>
      </c>
      <c r="Q1775" s="71">
        <v>61.27</v>
      </c>
      <c r="R1775" s="71">
        <v>322.68</v>
      </c>
      <c r="S1775" s="71">
        <v>322.68</v>
      </c>
      <c r="T1775" s="162">
        <f t="shared" si="207"/>
        <v>-62.45999999999998</v>
      </c>
      <c r="U1775" s="71">
        <f t="shared" si="208"/>
        <v>161.4</v>
      </c>
      <c r="V1775" s="71">
        <f t="shared" si="209"/>
        <v>98.82</v>
      </c>
    </row>
    <row r="1776" spans="1:22" x14ac:dyDescent="0.25">
      <c r="A1776" s="60" t="s">
        <v>4735</v>
      </c>
      <c r="B1776" s="190" t="s">
        <v>2517</v>
      </c>
      <c r="C1776" s="191" t="s">
        <v>107</v>
      </c>
      <c r="D1776" s="192">
        <v>80550</v>
      </c>
      <c r="E1776" s="198" t="s">
        <v>640</v>
      </c>
      <c r="F1776" s="194" t="s">
        <v>641</v>
      </c>
      <c r="G1776" s="195">
        <v>6</v>
      </c>
      <c r="H1776" s="196">
        <v>6</v>
      </c>
      <c r="I1776" s="197">
        <v>4.2699999999999996</v>
      </c>
      <c r="J1776" s="196">
        <v>3.44</v>
      </c>
      <c r="K1776" s="197">
        <v>5.61</v>
      </c>
      <c r="L1776" s="196">
        <v>4.5199999999999996</v>
      </c>
      <c r="M1776" s="196">
        <f t="shared" si="212"/>
        <v>47.76</v>
      </c>
      <c r="N1776" s="196">
        <f t="shared" si="213"/>
        <v>47.76</v>
      </c>
      <c r="O1776" s="37"/>
      <c r="P1776" s="71">
        <v>4.2699999999999996</v>
      </c>
      <c r="Q1776" s="71">
        <v>5.61</v>
      </c>
      <c r="R1776" s="71">
        <v>59.28</v>
      </c>
      <c r="S1776" s="71">
        <v>59.28</v>
      </c>
      <c r="T1776" s="162">
        <f t="shared" si="207"/>
        <v>-11.520000000000003</v>
      </c>
      <c r="U1776" s="71">
        <f t="shared" si="208"/>
        <v>20.64</v>
      </c>
      <c r="V1776" s="71">
        <f t="shared" si="209"/>
        <v>27.12</v>
      </c>
    </row>
    <row r="1777" spans="1:22" x14ac:dyDescent="0.25">
      <c r="A1777" s="60" t="s">
        <v>4736</v>
      </c>
      <c r="B1777" s="190" t="s">
        <v>2518</v>
      </c>
      <c r="C1777" s="191" t="s">
        <v>107</v>
      </c>
      <c r="D1777" s="192">
        <v>80555</v>
      </c>
      <c r="E1777" s="198" t="s">
        <v>643</v>
      </c>
      <c r="F1777" s="194" t="s">
        <v>102</v>
      </c>
      <c r="G1777" s="195">
        <v>6</v>
      </c>
      <c r="H1777" s="196">
        <v>6</v>
      </c>
      <c r="I1777" s="197">
        <v>51.84</v>
      </c>
      <c r="J1777" s="196">
        <v>41.8</v>
      </c>
      <c r="K1777" s="197">
        <v>9.35</v>
      </c>
      <c r="L1777" s="196">
        <v>7.54</v>
      </c>
      <c r="M1777" s="196">
        <f t="shared" si="212"/>
        <v>296.04000000000002</v>
      </c>
      <c r="N1777" s="196">
        <f t="shared" si="213"/>
        <v>296.04000000000002</v>
      </c>
      <c r="O1777" s="37"/>
      <c r="P1777" s="71">
        <v>51.84</v>
      </c>
      <c r="Q1777" s="71">
        <v>9.35</v>
      </c>
      <c r="R1777" s="71">
        <v>367.14</v>
      </c>
      <c r="S1777" s="71">
        <v>367.14</v>
      </c>
      <c r="T1777" s="162">
        <f t="shared" si="207"/>
        <v>-71.099999999999966</v>
      </c>
      <c r="U1777" s="71">
        <f t="shared" si="208"/>
        <v>250.8</v>
      </c>
      <c r="V1777" s="71">
        <f t="shared" si="209"/>
        <v>45.24</v>
      </c>
    </row>
    <row r="1778" spans="1:22" x14ac:dyDescent="0.3">
      <c r="A1778" s="60" t="s">
        <v>4737</v>
      </c>
      <c r="B1778" s="190" t="s">
        <v>2519</v>
      </c>
      <c r="C1778" s="191" t="s">
        <v>131</v>
      </c>
      <c r="D1778" s="192">
        <v>86883</v>
      </c>
      <c r="E1778" s="198" t="s">
        <v>645</v>
      </c>
      <c r="F1778" s="194" t="s">
        <v>102</v>
      </c>
      <c r="G1778" s="195">
        <v>6</v>
      </c>
      <c r="H1778" s="196">
        <v>6</v>
      </c>
      <c r="I1778" s="197">
        <v>9.68</v>
      </c>
      <c r="J1778" s="196">
        <v>7.8</v>
      </c>
      <c r="K1778" s="197">
        <v>2.2599999999999998</v>
      </c>
      <c r="L1778" s="196">
        <v>1.82</v>
      </c>
      <c r="M1778" s="196">
        <f t="shared" si="212"/>
        <v>57.72</v>
      </c>
      <c r="N1778" s="196">
        <f t="shared" si="213"/>
        <v>57.72</v>
      </c>
      <c r="O1778" s="45"/>
      <c r="P1778" s="71">
        <v>9.68</v>
      </c>
      <c r="Q1778" s="71">
        <v>2.2599999999999998</v>
      </c>
      <c r="R1778" s="71">
        <v>71.64</v>
      </c>
      <c r="S1778" s="71">
        <v>71.64</v>
      </c>
      <c r="T1778" s="162">
        <f t="shared" si="207"/>
        <v>-13.920000000000002</v>
      </c>
      <c r="U1778" s="71">
        <f t="shared" si="208"/>
        <v>46.8</v>
      </c>
      <c r="V1778" s="71">
        <f t="shared" si="209"/>
        <v>10.92</v>
      </c>
    </row>
    <row r="1779" spans="1:22" ht="24" x14ac:dyDescent="0.3">
      <c r="A1779" s="60" t="s">
        <v>4738</v>
      </c>
      <c r="B1779" s="190" t="s">
        <v>2520</v>
      </c>
      <c r="C1779" s="191" t="s">
        <v>107</v>
      </c>
      <c r="D1779" s="192">
        <v>80573</v>
      </c>
      <c r="E1779" s="193" t="s">
        <v>2956</v>
      </c>
      <c r="F1779" s="194" t="s">
        <v>102</v>
      </c>
      <c r="G1779" s="195">
        <v>2</v>
      </c>
      <c r="H1779" s="196">
        <v>2</v>
      </c>
      <c r="I1779" s="197">
        <v>770.57</v>
      </c>
      <c r="J1779" s="196">
        <v>621.46</v>
      </c>
      <c r="K1779" s="197">
        <v>7.47</v>
      </c>
      <c r="L1779" s="196">
        <v>6.02</v>
      </c>
      <c r="M1779" s="196">
        <f t="shared" si="212"/>
        <v>1254.96</v>
      </c>
      <c r="N1779" s="196">
        <f t="shared" si="213"/>
        <v>1254.96</v>
      </c>
      <c r="O1779" s="45"/>
      <c r="P1779" s="71">
        <v>770.57</v>
      </c>
      <c r="Q1779" s="71">
        <v>7.47</v>
      </c>
      <c r="R1779" s="71">
        <v>1556.08</v>
      </c>
      <c r="S1779" s="71">
        <v>1556.08</v>
      </c>
      <c r="T1779" s="162">
        <f t="shared" si="207"/>
        <v>-301.11999999999989</v>
      </c>
      <c r="U1779" s="71">
        <f t="shared" si="208"/>
        <v>1242.92</v>
      </c>
      <c r="V1779" s="71">
        <f t="shared" si="209"/>
        <v>12.04</v>
      </c>
    </row>
    <row r="1780" spans="1:22" ht="24" x14ac:dyDescent="0.3">
      <c r="A1780" s="60" t="s">
        <v>4739</v>
      </c>
      <c r="B1780" s="190" t="s">
        <v>2521</v>
      </c>
      <c r="C1780" s="191" t="s">
        <v>107</v>
      </c>
      <c r="D1780" s="192">
        <v>80572</v>
      </c>
      <c r="E1780" s="193" t="s">
        <v>2923</v>
      </c>
      <c r="F1780" s="194" t="s">
        <v>102</v>
      </c>
      <c r="G1780" s="195">
        <v>4</v>
      </c>
      <c r="H1780" s="196">
        <v>4</v>
      </c>
      <c r="I1780" s="197">
        <v>123.08</v>
      </c>
      <c r="J1780" s="196">
        <v>99.26</v>
      </c>
      <c r="K1780" s="197">
        <v>7.47</v>
      </c>
      <c r="L1780" s="196">
        <v>6.02</v>
      </c>
      <c r="M1780" s="196">
        <f t="shared" si="212"/>
        <v>421.12</v>
      </c>
      <c r="N1780" s="196">
        <f t="shared" si="213"/>
        <v>421.12</v>
      </c>
      <c r="O1780" s="45"/>
      <c r="P1780" s="71">
        <v>123.08</v>
      </c>
      <c r="Q1780" s="71">
        <v>7.47</v>
      </c>
      <c r="R1780" s="71">
        <v>522.20000000000005</v>
      </c>
      <c r="S1780" s="71">
        <v>522.20000000000005</v>
      </c>
      <c r="T1780" s="162">
        <f t="shared" si="207"/>
        <v>-101.08000000000004</v>
      </c>
      <c r="U1780" s="71">
        <f t="shared" si="208"/>
        <v>397.04</v>
      </c>
      <c r="V1780" s="71">
        <f t="shared" si="209"/>
        <v>24.08</v>
      </c>
    </row>
    <row r="1781" spans="1:22" x14ac:dyDescent="0.25">
      <c r="A1781" s="60" t="s">
        <v>4740</v>
      </c>
      <c r="B1781" s="190" t="s">
        <v>2522</v>
      </c>
      <c r="C1781" s="191" t="s">
        <v>107</v>
      </c>
      <c r="D1781" s="192">
        <v>80580</v>
      </c>
      <c r="E1781" s="198" t="s">
        <v>650</v>
      </c>
      <c r="F1781" s="194" t="s">
        <v>102</v>
      </c>
      <c r="G1781" s="195">
        <v>6</v>
      </c>
      <c r="H1781" s="196">
        <v>6</v>
      </c>
      <c r="I1781" s="197">
        <v>74.66</v>
      </c>
      <c r="J1781" s="196">
        <v>60.21</v>
      </c>
      <c r="K1781" s="197">
        <v>5.61</v>
      </c>
      <c r="L1781" s="196">
        <v>4.5199999999999996</v>
      </c>
      <c r="M1781" s="196">
        <f t="shared" si="212"/>
        <v>388.38</v>
      </c>
      <c r="N1781" s="196">
        <f t="shared" si="213"/>
        <v>388.38</v>
      </c>
      <c r="O1781" s="37"/>
      <c r="P1781" s="71">
        <v>74.66</v>
      </c>
      <c r="Q1781" s="71">
        <v>5.61</v>
      </c>
      <c r="R1781" s="71">
        <v>481.62</v>
      </c>
      <c r="S1781" s="71">
        <v>481.62</v>
      </c>
      <c r="T1781" s="162">
        <f t="shared" si="207"/>
        <v>-93.240000000000009</v>
      </c>
      <c r="U1781" s="71">
        <f t="shared" si="208"/>
        <v>361.26</v>
      </c>
      <c r="V1781" s="71">
        <f t="shared" si="209"/>
        <v>27.12</v>
      </c>
    </row>
    <row r="1782" spans="1:22" x14ac:dyDescent="0.25">
      <c r="A1782" s="60" t="s">
        <v>4741</v>
      </c>
      <c r="B1782" s="190" t="s">
        <v>2523</v>
      </c>
      <c r="C1782" s="191" t="s">
        <v>107</v>
      </c>
      <c r="D1782" s="192">
        <v>80587</v>
      </c>
      <c r="E1782" s="198" t="s">
        <v>652</v>
      </c>
      <c r="F1782" s="194" t="s">
        <v>102</v>
      </c>
      <c r="G1782" s="195">
        <v>4</v>
      </c>
      <c r="H1782" s="196">
        <v>4</v>
      </c>
      <c r="I1782" s="197">
        <v>84.98</v>
      </c>
      <c r="J1782" s="196">
        <v>68.53</v>
      </c>
      <c r="K1782" s="197">
        <v>14.57</v>
      </c>
      <c r="L1782" s="196">
        <v>11.75</v>
      </c>
      <c r="M1782" s="196">
        <f t="shared" si="212"/>
        <v>321.12</v>
      </c>
      <c r="N1782" s="196">
        <f t="shared" si="213"/>
        <v>321.12</v>
      </c>
      <c r="O1782" s="37"/>
      <c r="P1782" s="71">
        <v>84.98</v>
      </c>
      <c r="Q1782" s="71">
        <v>14.57</v>
      </c>
      <c r="R1782" s="71">
        <v>398.2</v>
      </c>
      <c r="S1782" s="71">
        <v>398.2</v>
      </c>
      <c r="T1782" s="162">
        <f t="shared" si="207"/>
        <v>-77.079999999999984</v>
      </c>
      <c r="U1782" s="71">
        <f t="shared" si="208"/>
        <v>274.12</v>
      </c>
      <c r="V1782" s="71">
        <f t="shared" si="209"/>
        <v>47</v>
      </c>
    </row>
    <row r="1783" spans="1:22" x14ac:dyDescent="0.25">
      <c r="A1783" s="60" t="s">
        <v>4742</v>
      </c>
      <c r="B1783" s="200" t="s">
        <v>2524</v>
      </c>
      <c r="C1783" s="201"/>
      <c r="D1783" s="201"/>
      <c r="E1783" s="202" t="s">
        <v>654</v>
      </c>
      <c r="F1783" s="201"/>
      <c r="G1783" s="203"/>
      <c r="H1783" s="203"/>
      <c r="I1783" s="177"/>
      <c r="J1783" s="203"/>
      <c r="K1783" s="177"/>
      <c r="L1783" s="203"/>
      <c r="M1783" s="204">
        <f>SUM(M1784:M1786)</f>
        <v>1938.1200000000001</v>
      </c>
      <c r="N1783" s="204">
        <f>SUM(N1784:N1786)</f>
        <v>1938.1200000000001</v>
      </c>
      <c r="O1783" s="37"/>
      <c r="P1783" s="72"/>
      <c r="Q1783" s="72"/>
      <c r="R1783" s="73">
        <v>2403.48</v>
      </c>
      <c r="S1783" s="73">
        <v>2403.48</v>
      </c>
      <c r="T1783" s="162">
        <f t="shared" si="207"/>
        <v>-465.3599999999999</v>
      </c>
      <c r="U1783" s="71">
        <f t="shared" si="208"/>
        <v>0</v>
      </c>
      <c r="V1783" s="71">
        <f t="shared" si="209"/>
        <v>0</v>
      </c>
    </row>
    <row r="1784" spans="1:22" x14ac:dyDescent="0.25">
      <c r="A1784" s="60" t="s">
        <v>4743</v>
      </c>
      <c r="B1784" s="190" t="s">
        <v>2525</v>
      </c>
      <c r="C1784" s="191" t="s">
        <v>107</v>
      </c>
      <c r="D1784" s="192">
        <v>80721</v>
      </c>
      <c r="E1784" s="198" t="s">
        <v>656</v>
      </c>
      <c r="F1784" s="194" t="s">
        <v>102</v>
      </c>
      <c r="G1784" s="195">
        <v>12</v>
      </c>
      <c r="H1784" s="196">
        <v>12</v>
      </c>
      <c r="I1784" s="197">
        <v>94.21</v>
      </c>
      <c r="J1784" s="196">
        <v>75.98</v>
      </c>
      <c r="K1784" s="197">
        <v>18.68</v>
      </c>
      <c r="L1784" s="196">
        <v>15.06</v>
      </c>
      <c r="M1784" s="196">
        <f>TRUNC(((J1784*G1784)+(L1784*G1784)),2)</f>
        <v>1092.48</v>
      </c>
      <c r="N1784" s="196">
        <f>TRUNC(((J1784*H1784)+(L1784*H1784)),2)</f>
        <v>1092.48</v>
      </c>
      <c r="O1784" s="37"/>
      <c r="P1784" s="71">
        <v>94.21</v>
      </c>
      <c r="Q1784" s="71">
        <v>18.68</v>
      </c>
      <c r="R1784" s="71">
        <v>1354.68</v>
      </c>
      <c r="S1784" s="71">
        <v>1354.68</v>
      </c>
      <c r="T1784" s="162">
        <f t="shared" si="207"/>
        <v>-262.20000000000005</v>
      </c>
      <c r="U1784" s="71">
        <f t="shared" si="208"/>
        <v>911.76</v>
      </c>
      <c r="V1784" s="71">
        <f t="shared" si="209"/>
        <v>180.72</v>
      </c>
    </row>
    <row r="1785" spans="1:22" x14ac:dyDescent="0.25">
      <c r="A1785" s="60" t="s">
        <v>4744</v>
      </c>
      <c r="B1785" s="190" t="s">
        <v>2526</v>
      </c>
      <c r="C1785" s="191" t="s">
        <v>107</v>
      </c>
      <c r="D1785" s="192">
        <v>80732</v>
      </c>
      <c r="E1785" s="198" t="s">
        <v>658</v>
      </c>
      <c r="F1785" s="194" t="s">
        <v>102</v>
      </c>
      <c r="G1785" s="195">
        <v>12</v>
      </c>
      <c r="H1785" s="196">
        <v>12</v>
      </c>
      <c r="I1785" s="197">
        <v>38.119999999999997</v>
      </c>
      <c r="J1785" s="196">
        <v>30.74</v>
      </c>
      <c r="K1785" s="197">
        <v>13.08</v>
      </c>
      <c r="L1785" s="196">
        <v>10.54</v>
      </c>
      <c r="M1785" s="196">
        <f>TRUNC(((J1785*G1785)+(L1785*G1785)),2)</f>
        <v>495.36</v>
      </c>
      <c r="N1785" s="196">
        <f>TRUNC(((J1785*H1785)+(L1785*H1785)),2)</f>
        <v>495.36</v>
      </c>
      <c r="O1785" s="37"/>
      <c r="P1785" s="71">
        <v>38.119999999999997</v>
      </c>
      <c r="Q1785" s="71">
        <v>13.08</v>
      </c>
      <c r="R1785" s="71">
        <v>614.4</v>
      </c>
      <c r="S1785" s="71">
        <v>614.4</v>
      </c>
      <c r="T1785" s="162">
        <f t="shared" si="207"/>
        <v>-119.03999999999996</v>
      </c>
      <c r="U1785" s="71">
        <f t="shared" si="208"/>
        <v>368.88</v>
      </c>
      <c r="V1785" s="71">
        <f t="shared" si="209"/>
        <v>126.48</v>
      </c>
    </row>
    <row r="1786" spans="1:22" x14ac:dyDescent="0.25">
      <c r="A1786" s="60" t="s">
        <v>4745</v>
      </c>
      <c r="B1786" s="190" t="s">
        <v>2527</v>
      </c>
      <c r="C1786" s="191" t="s">
        <v>107</v>
      </c>
      <c r="D1786" s="192">
        <v>80741</v>
      </c>
      <c r="E1786" s="198" t="s">
        <v>660</v>
      </c>
      <c r="F1786" s="194" t="s">
        <v>102</v>
      </c>
      <c r="G1786" s="195">
        <v>12</v>
      </c>
      <c r="H1786" s="196">
        <v>12</v>
      </c>
      <c r="I1786" s="197">
        <v>26.85</v>
      </c>
      <c r="J1786" s="196">
        <v>21.65</v>
      </c>
      <c r="K1786" s="197">
        <v>9.35</v>
      </c>
      <c r="L1786" s="196">
        <v>7.54</v>
      </c>
      <c r="M1786" s="196">
        <f>TRUNC(((J1786*G1786)+(L1786*G1786)),2)</f>
        <v>350.28</v>
      </c>
      <c r="N1786" s="196">
        <f>TRUNC(((J1786*H1786)+(L1786*H1786)),2)</f>
        <v>350.28</v>
      </c>
      <c r="O1786" s="37"/>
      <c r="P1786" s="71">
        <v>26.85</v>
      </c>
      <c r="Q1786" s="71">
        <v>9.35</v>
      </c>
      <c r="R1786" s="71">
        <v>434.4</v>
      </c>
      <c r="S1786" s="71">
        <v>434.4</v>
      </c>
      <c r="T1786" s="162">
        <f t="shared" si="207"/>
        <v>-84.12</v>
      </c>
      <c r="U1786" s="71">
        <f t="shared" si="208"/>
        <v>259.8</v>
      </c>
      <c r="V1786" s="71">
        <f t="shared" si="209"/>
        <v>90.48</v>
      </c>
    </row>
    <row r="1787" spans="1:22" x14ac:dyDescent="0.25">
      <c r="A1787" s="60" t="s">
        <v>4746</v>
      </c>
      <c r="B1787" s="200" t="s">
        <v>2528</v>
      </c>
      <c r="C1787" s="201"/>
      <c r="D1787" s="201"/>
      <c r="E1787" s="202" t="s">
        <v>662</v>
      </c>
      <c r="F1787" s="201"/>
      <c r="G1787" s="203"/>
      <c r="H1787" s="203"/>
      <c r="I1787" s="177"/>
      <c r="J1787" s="203"/>
      <c r="K1787" s="177"/>
      <c r="L1787" s="203"/>
      <c r="M1787" s="204">
        <f>SUM(M1788:M1790)</f>
        <v>1918.2199999999998</v>
      </c>
      <c r="N1787" s="204">
        <f>SUM(N1788:N1790)</f>
        <v>1918.2199999999998</v>
      </c>
      <c r="O1787" s="37"/>
      <c r="P1787" s="72"/>
      <c r="Q1787" s="72"/>
      <c r="R1787" s="73">
        <v>2378.54</v>
      </c>
      <c r="S1787" s="73">
        <v>2378.54</v>
      </c>
      <c r="T1787" s="162">
        <f t="shared" si="207"/>
        <v>-460.32000000000016</v>
      </c>
      <c r="U1787" s="71">
        <f t="shared" si="208"/>
        <v>0</v>
      </c>
      <c r="V1787" s="71">
        <f t="shared" si="209"/>
        <v>0</v>
      </c>
    </row>
    <row r="1788" spans="1:22" x14ac:dyDescent="0.25">
      <c r="A1788" s="60" t="s">
        <v>4747</v>
      </c>
      <c r="B1788" s="190" t="s">
        <v>2529</v>
      </c>
      <c r="C1788" s="191" t="s">
        <v>107</v>
      </c>
      <c r="D1788" s="192">
        <v>80927</v>
      </c>
      <c r="E1788" s="198" t="s">
        <v>664</v>
      </c>
      <c r="F1788" s="194" t="s">
        <v>102</v>
      </c>
      <c r="G1788" s="195">
        <v>2</v>
      </c>
      <c r="H1788" s="196">
        <v>2</v>
      </c>
      <c r="I1788" s="197">
        <v>114.78</v>
      </c>
      <c r="J1788" s="196">
        <v>92.57</v>
      </c>
      <c r="K1788" s="197">
        <v>22.79</v>
      </c>
      <c r="L1788" s="196">
        <v>18.38</v>
      </c>
      <c r="M1788" s="196">
        <f>TRUNC(((J1788*G1788)+(L1788*G1788)),2)</f>
        <v>221.9</v>
      </c>
      <c r="N1788" s="196">
        <f>TRUNC(((J1788*H1788)+(L1788*H1788)),2)</f>
        <v>221.9</v>
      </c>
      <c r="O1788" s="37"/>
      <c r="P1788" s="71">
        <v>114.78</v>
      </c>
      <c r="Q1788" s="71">
        <v>22.79</v>
      </c>
      <c r="R1788" s="71">
        <v>275.14</v>
      </c>
      <c r="S1788" s="71">
        <v>275.14</v>
      </c>
      <c r="T1788" s="162">
        <f t="shared" si="207"/>
        <v>-53.239999999999981</v>
      </c>
      <c r="U1788" s="71">
        <f t="shared" si="208"/>
        <v>185.14</v>
      </c>
      <c r="V1788" s="71">
        <f t="shared" si="209"/>
        <v>36.76</v>
      </c>
    </row>
    <row r="1789" spans="1:22" x14ac:dyDescent="0.25">
      <c r="A1789" s="60" t="s">
        <v>4748</v>
      </c>
      <c r="B1789" s="190" t="s">
        <v>2530</v>
      </c>
      <c r="C1789" s="191" t="s">
        <v>107</v>
      </c>
      <c r="D1789" s="192">
        <v>80929</v>
      </c>
      <c r="E1789" s="198" t="s">
        <v>666</v>
      </c>
      <c r="F1789" s="194" t="s">
        <v>102</v>
      </c>
      <c r="G1789" s="195">
        <v>4</v>
      </c>
      <c r="H1789" s="196">
        <v>4</v>
      </c>
      <c r="I1789" s="197">
        <v>171.03</v>
      </c>
      <c r="J1789" s="196">
        <v>137.93</v>
      </c>
      <c r="K1789" s="197">
        <v>35.5</v>
      </c>
      <c r="L1789" s="196">
        <v>28.63</v>
      </c>
      <c r="M1789" s="196">
        <f>TRUNC(((J1789*G1789)+(L1789*G1789)),2)</f>
        <v>666.24</v>
      </c>
      <c r="N1789" s="196">
        <f>TRUNC(((J1789*H1789)+(L1789*H1789)),2)</f>
        <v>666.24</v>
      </c>
      <c r="O1789" s="37"/>
      <c r="P1789" s="71">
        <v>171.03</v>
      </c>
      <c r="Q1789" s="71">
        <v>35.5</v>
      </c>
      <c r="R1789" s="71">
        <v>826.12</v>
      </c>
      <c r="S1789" s="71">
        <v>826.12</v>
      </c>
      <c r="T1789" s="162">
        <f t="shared" si="207"/>
        <v>-159.88</v>
      </c>
      <c r="U1789" s="71">
        <f t="shared" si="208"/>
        <v>551.72</v>
      </c>
      <c r="V1789" s="71">
        <f t="shared" si="209"/>
        <v>114.52</v>
      </c>
    </row>
    <row r="1790" spans="1:22" x14ac:dyDescent="0.25">
      <c r="A1790" s="60" t="s">
        <v>4749</v>
      </c>
      <c r="B1790" s="190" t="s">
        <v>2531</v>
      </c>
      <c r="C1790" s="191" t="s">
        <v>107</v>
      </c>
      <c r="D1790" s="192">
        <v>80926</v>
      </c>
      <c r="E1790" s="198" t="s">
        <v>668</v>
      </c>
      <c r="F1790" s="194" t="s">
        <v>102</v>
      </c>
      <c r="G1790" s="195">
        <v>12</v>
      </c>
      <c r="H1790" s="196">
        <v>12</v>
      </c>
      <c r="I1790" s="197">
        <v>83.65</v>
      </c>
      <c r="J1790" s="196">
        <v>67.459999999999994</v>
      </c>
      <c r="K1790" s="197">
        <v>22.79</v>
      </c>
      <c r="L1790" s="196">
        <v>18.38</v>
      </c>
      <c r="M1790" s="196">
        <f>TRUNC(((J1790*G1790)+(L1790*G1790)),2)</f>
        <v>1030.08</v>
      </c>
      <c r="N1790" s="196">
        <f>TRUNC(((J1790*H1790)+(L1790*H1790)),2)</f>
        <v>1030.08</v>
      </c>
      <c r="O1790" s="37"/>
      <c r="P1790" s="71">
        <v>83.65</v>
      </c>
      <c r="Q1790" s="71">
        <v>22.79</v>
      </c>
      <c r="R1790" s="71">
        <v>1277.28</v>
      </c>
      <c r="S1790" s="71">
        <v>1277.28</v>
      </c>
      <c r="T1790" s="162">
        <f t="shared" si="207"/>
        <v>-247.20000000000005</v>
      </c>
      <c r="U1790" s="71">
        <f t="shared" si="208"/>
        <v>809.52</v>
      </c>
      <c r="V1790" s="71">
        <f t="shared" si="209"/>
        <v>220.56</v>
      </c>
    </row>
    <row r="1791" spans="1:22" x14ac:dyDescent="0.25">
      <c r="A1791" s="60" t="s">
        <v>4750</v>
      </c>
      <c r="B1791" s="184" t="s">
        <v>2532</v>
      </c>
      <c r="C1791" s="187"/>
      <c r="D1791" s="187"/>
      <c r="E1791" s="186" t="s">
        <v>670</v>
      </c>
      <c r="F1791" s="187"/>
      <c r="G1791" s="188"/>
      <c r="H1791" s="188"/>
      <c r="I1791" s="177"/>
      <c r="J1791" s="188"/>
      <c r="K1791" s="177"/>
      <c r="L1791" s="188"/>
      <c r="M1791" s="189">
        <f>M1792+M1797+M1800+M1805+M1808+M1815+M1821</f>
        <v>4518.7299999999996</v>
      </c>
      <c r="N1791" s="189">
        <f>N1792+N1797+N1800+N1805+N1808+N1815+N1821</f>
        <v>4518.7299999999996</v>
      </c>
      <c r="O1791" s="37"/>
      <c r="P1791" s="69"/>
      <c r="Q1791" s="69"/>
      <c r="R1791" s="70">
        <v>5607.11</v>
      </c>
      <c r="S1791" s="70">
        <v>5607.11</v>
      </c>
      <c r="T1791" s="162">
        <f t="shared" si="207"/>
        <v>-1088.3800000000001</v>
      </c>
      <c r="U1791" s="71">
        <f t="shared" si="208"/>
        <v>0</v>
      </c>
      <c r="V1791" s="71">
        <f t="shared" si="209"/>
        <v>0</v>
      </c>
    </row>
    <row r="1792" spans="1:22" x14ac:dyDescent="0.25">
      <c r="A1792" s="60" t="s">
        <v>4751</v>
      </c>
      <c r="B1792" s="200" t="s">
        <v>2533</v>
      </c>
      <c r="C1792" s="201"/>
      <c r="D1792" s="201"/>
      <c r="E1792" s="202" t="s">
        <v>672</v>
      </c>
      <c r="F1792" s="201"/>
      <c r="G1792" s="203"/>
      <c r="H1792" s="203"/>
      <c r="I1792" s="177"/>
      <c r="J1792" s="203"/>
      <c r="K1792" s="177"/>
      <c r="L1792" s="203"/>
      <c r="M1792" s="204">
        <f>SUM(M1793:M1796)</f>
        <v>2030.2799999999997</v>
      </c>
      <c r="N1792" s="204">
        <f>SUM(N1793:N1796)</f>
        <v>2030.2799999999997</v>
      </c>
      <c r="O1792" s="37"/>
      <c r="P1792" s="72"/>
      <c r="Q1792" s="72"/>
      <c r="R1792" s="73">
        <v>2519.1</v>
      </c>
      <c r="S1792" s="73">
        <v>2519.1</v>
      </c>
      <c r="T1792" s="162">
        <f t="shared" si="207"/>
        <v>-488.82000000000016</v>
      </c>
      <c r="U1792" s="71">
        <f t="shared" si="208"/>
        <v>0</v>
      </c>
      <c r="V1792" s="71">
        <f t="shared" si="209"/>
        <v>0</v>
      </c>
    </row>
    <row r="1793" spans="1:22" x14ac:dyDescent="0.25">
      <c r="A1793" s="60" t="s">
        <v>4752</v>
      </c>
      <c r="B1793" s="190" t="s">
        <v>2534</v>
      </c>
      <c r="C1793" s="191" t="s">
        <v>107</v>
      </c>
      <c r="D1793" s="192">
        <v>81003</v>
      </c>
      <c r="E1793" s="198" t="s">
        <v>674</v>
      </c>
      <c r="F1793" s="194" t="s">
        <v>143</v>
      </c>
      <c r="G1793" s="195">
        <v>54</v>
      </c>
      <c r="H1793" s="196">
        <v>54</v>
      </c>
      <c r="I1793" s="197">
        <v>4.17</v>
      </c>
      <c r="J1793" s="196">
        <v>3.36</v>
      </c>
      <c r="K1793" s="197">
        <v>4.49</v>
      </c>
      <c r="L1793" s="196">
        <v>3.62</v>
      </c>
      <c r="M1793" s="196">
        <f>TRUNC(((J1793*G1793)+(L1793*G1793)),2)</f>
        <v>376.92</v>
      </c>
      <c r="N1793" s="196">
        <f>TRUNC(((J1793*H1793)+(L1793*H1793)),2)</f>
        <v>376.92</v>
      </c>
      <c r="O1793" s="37"/>
      <c r="P1793" s="71">
        <v>4.17</v>
      </c>
      <c r="Q1793" s="71">
        <v>4.49</v>
      </c>
      <c r="R1793" s="71">
        <v>467.64</v>
      </c>
      <c r="S1793" s="71">
        <v>467.64</v>
      </c>
      <c r="T1793" s="162">
        <f t="shared" si="207"/>
        <v>-90.71999999999997</v>
      </c>
      <c r="U1793" s="71">
        <f t="shared" si="208"/>
        <v>181.44</v>
      </c>
      <c r="V1793" s="71">
        <f t="shared" si="209"/>
        <v>195.48</v>
      </c>
    </row>
    <row r="1794" spans="1:22" x14ac:dyDescent="0.25">
      <c r="A1794" s="60" t="s">
        <v>4753</v>
      </c>
      <c r="B1794" s="190" t="s">
        <v>2535</v>
      </c>
      <c r="C1794" s="191" t="s">
        <v>107</v>
      </c>
      <c r="D1794" s="192">
        <v>81004</v>
      </c>
      <c r="E1794" s="198" t="s">
        <v>676</v>
      </c>
      <c r="F1794" s="194" t="s">
        <v>143</v>
      </c>
      <c r="G1794" s="195">
        <v>18</v>
      </c>
      <c r="H1794" s="196">
        <v>18</v>
      </c>
      <c r="I1794" s="197">
        <v>10</v>
      </c>
      <c r="J1794" s="196">
        <v>8.06</v>
      </c>
      <c r="K1794" s="197">
        <v>4.82</v>
      </c>
      <c r="L1794" s="196">
        <v>3.88</v>
      </c>
      <c r="M1794" s="196">
        <f>TRUNC(((J1794*G1794)+(L1794*G1794)),2)</f>
        <v>214.92</v>
      </c>
      <c r="N1794" s="196">
        <f>TRUNC(((J1794*H1794)+(L1794*H1794)),2)</f>
        <v>214.92</v>
      </c>
      <c r="O1794" s="37"/>
      <c r="P1794" s="71">
        <v>10</v>
      </c>
      <c r="Q1794" s="71">
        <v>4.82</v>
      </c>
      <c r="R1794" s="71">
        <v>266.76</v>
      </c>
      <c r="S1794" s="71">
        <v>266.76</v>
      </c>
      <c r="T1794" s="162">
        <f t="shared" si="207"/>
        <v>-51.84</v>
      </c>
      <c r="U1794" s="71">
        <f t="shared" si="208"/>
        <v>145.08000000000001</v>
      </c>
      <c r="V1794" s="71">
        <f t="shared" si="209"/>
        <v>69.84</v>
      </c>
    </row>
    <row r="1795" spans="1:22" x14ac:dyDescent="0.25">
      <c r="A1795" s="60" t="s">
        <v>4754</v>
      </c>
      <c r="B1795" s="190" t="s">
        <v>2536</v>
      </c>
      <c r="C1795" s="191" t="s">
        <v>107</v>
      </c>
      <c r="D1795" s="192">
        <v>81006</v>
      </c>
      <c r="E1795" s="198" t="s">
        <v>678</v>
      </c>
      <c r="F1795" s="194" t="s">
        <v>143</v>
      </c>
      <c r="G1795" s="195">
        <v>48</v>
      </c>
      <c r="H1795" s="196">
        <v>48</v>
      </c>
      <c r="I1795" s="197">
        <v>15.37</v>
      </c>
      <c r="J1795" s="196">
        <v>12.39</v>
      </c>
      <c r="K1795" s="197">
        <v>8.33</v>
      </c>
      <c r="L1795" s="196">
        <v>6.71</v>
      </c>
      <c r="M1795" s="196">
        <f>TRUNC(((J1795*G1795)+(L1795*G1795)),2)</f>
        <v>916.8</v>
      </c>
      <c r="N1795" s="196">
        <f>TRUNC(((J1795*H1795)+(L1795*H1795)),2)</f>
        <v>916.8</v>
      </c>
      <c r="O1795" s="37"/>
      <c r="P1795" s="71">
        <v>15.37</v>
      </c>
      <c r="Q1795" s="71">
        <v>8.33</v>
      </c>
      <c r="R1795" s="71">
        <v>1137.5999999999999</v>
      </c>
      <c r="S1795" s="71">
        <v>1137.5999999999999</v>
      </c>
      <c r="T1795" s="162">
        <f t="shared" si="207"/>
        <v>-220.79999999999995</v>
      </c>
      <c r="U1795" s="71">
        <f t="shared" si="208"/>
        <v>594.72</v>
      </c>
      <c r="V1795" s="71">
        <f t="shared" si="209"/>
        <v>322.08</v>
      </c>
    </row>
    <row r="1796" spans="1:22" x14ac:dyDescent="0.25">
      <c r="A1796" s="60" t="s">
        <v>4755</v>
      </c>
      <c r="B1796" s="190" t="s">
        <v>2537</v>
      </c>
      <c r="C1796" s="191" t="s">
        <v>107</v>
      </c>
      <c r="D1796" s="192">
        <v>81007</v>
      </c>
      <c r="E1796" s="198" t="s">
        <v>680</v>
      </c>
      <c r="F1796" s="194" t="s">
        <v>143</v>
      </c>
      <c r="G1796" s="195">
        <v>18</v>
      </c>
      <c r="H1796" s="196">
        <v>18</v>
      </c>
      <c r="I1796" s="197">
        <v>24.86</v>
      </c>
      <c r="J1796" s="196">
        <v>20.04</v>
      </c>
      <c r="K1796" s="197">
        <v>11.09</v>
      </c>
      <c r="L1796" s="196">
        <v>8.94</v>
      </c>
      <c r="M1796" s="196">
        <f>TRUNC(((J1796*G1796)+(L1796*G1796)),2)</f>
        <v>521.64</v>
      </c>
      <c r="N1796" s="196">
        <f>TRUNC(((J1796*H1796)+(L1796*H1796)),2)</f>
        <v>521.64</v>
      </c>
      <c r="O1796" s="37"/>
      <c r="P1796" s="71">
        <v>24.86</v>
      </c>
      <c r="Q1796" s="71">
        <v>11.09</v>
      </c>
      <c r="R1796" s="71">
        <v>647.1</v>
      </c>
      <c r="S1796" s="71">
        <v>647.1</v>
      </c>
      <c r="T1796" s="162">
        <f t="shared" si="207"/>
        <v>-125.46000000000004</v>
      </c>
      <c r="U1796" s="71">
        <f t="shared" si="208"/>
        <v>360.72</v>
      </c>
      <c r="V1796" s="71">
        <f t="shared" si="209"/>
        <v>160.91999999999999</v>
      </c>
    </row>
    <row r="1797" spans="1:22" x14ac:dyDescent="0.25">
      <c r="A1797" s="60" t="s">
        <v>4756</v>
      </c>
      <c r="B1797" s="200" t="s">
        <v>2538</v>
      </c>
      <c r="C1797" s="201"/>
      <c r="D1797" s="201"/>
      <c r="E1797" s="202" t="s">
        <v>682</v>
      </c>
      <c r="F1797" s="201"/>
      <c r="G1797" s="203"/>
      <c r="H1797" s="203"/>
      <c r="I1797" s="177"/>
      <c r="J1797" s="203"/>
      <c r="K1797" s="177"/>
      <c r="L1797" s="203"/>
      <c r="M1797" s="204">
        <f>SUM(M1798:M1799)</f>
        <v>152.1</v>
      </c>
      <c r="N1797" s="204">
        <f>SUM(N1798:N1799)</f>
        <v>152.1</v>
      </c>
      <c r="O1797" s="37"/>
      <c r="P1797" s="72"/>
      <c r="Q1797" s="72"/>
      <c r="R1797" s="73">
        <v>188.95</v>
      </c>
      <c r="S1797" s="73">
        <v>188.95</v>
      </c>
      <c r="T1797" s="162">
        <f t="shared" si="207"/>
        <v>-36.849999999999994</v>
      </c>
      <c r="U1797" s="71">
        <f t="shared" si="208"/>
        <v>0</v>
      </c>
      <c r="V1797" s="71">
        <f t="shared" si="209"/>
        <v>0</v>
      </c>
    </row>
    <row r="1798" spans="1:22" x14ac:dyDescent="0.25">
      <c r="A1798" s="60" t="s">
        <v>4757</v>
      </c>
      <c r="B1798" s="190" t="s">
        <v>2539</v>
      </c>
      <c r="C1798" s="191" t="s">
        <v>107</v>
      </c>
      <c r="D1798" s="192">
        <v>81069</v>
      </c>
      <c r="E1798" s="198" t="s">
        <v>684</v>
      </c>
      <c r="F1798" s="194" t="s">
        <v>102</v>
      </c>
      <c r="G1798" s="195">
        <v>15</v>
      </c>
      <c r="H1798" s="196">
        <v>15</v>
      </c>
      <c r="I1798" s="197">
        <v>5.5</v>
      </c>
      <c r="J1798" s="196">
        <v>4.43</v>
      </c>
      <c r="K1798" s="197">
        <v>5.23</v>
      </c>
      <c r="L1798" s="196">
        <v>4.21</v>
      </c>
      <c r="M1798" s="196">
        <f>TRUNC(((J1798*G1798)+(L1798*G1798)),2)</f>
        <v>129.6</v>
      </c>
      <c r="N1798" s="196">
        <f>TRUNC(((J1798*H1798)+(L1798*H1798)),2)</f>
        <v>129.6</v>
      </c>
      <c r="O1798" s="37"/>
      <c r="P1798" s="71">
        <v>5.5</v>
      </c>
      <c r="Q1798" s="71">
        <v>5.23</v>
      </c>
      <c r="R1798" s="71">
        <v>160.94999999999999</v>
      </c>
      <c r="S1798" s="71">
        <v>160.94999999999999</v>
      </c>
      <c r="T1798" s="162">
        <f t="shared" si="207"/>
        <v>-31.349999999999994</v>
      </c>
      <c r="U1798" s="71">
        <f t="shared" si="208"/>
        <v>66.45</v>
      </c>
      <c r="V1798" s="71">
        <f t="shared" si="209"/>
        <v>63.15</v>
      </c>
    </row>
    <row r="1799" spans="1:22" x14ac:dyDescent="0.25">
      <c r="A1799" s="60" t="s">
        <v>4758</v>
      </c>
      <c r="B1799" s="190" t="s">
        <v>2540</v>
      </c>
      <c r="C1799" s="191" t="s">
        <v>107</v>
      </c>
      <c r="D1799" s="192">
        <v>81067</v>
      </c>
      <c r="E1799" s="198" t="s">
        <v>686</v>
      </c>
      <c r="F1799" s="194" t="s">
        <v>102</v>
      </c>
      <c r="G1799" s="195">
        <v>5</v>
      </c>
      <c r="H1799" s="196">
        <v>5</v>
      </c>
      <c r="I1799" s="197">
        <v>2.23</v>
      </c>
      <c r="J1799" s="196">
        <v>1.79</v>
      </c>
      <c r="K1799" s="197">
        <v>3.37</v>
      </c>
      <c r="L1799" s="196">
        <v>2.71</v>
      </c>
      <c r="M1799" s="196">
        <f>TRUNC(((J1799*G1799)+(L1799*G1799)),2)</f>
        <v>22.5</v>
      </c>
      <c r="N1799" s="196">
        <f>TRUNC(((J1799*H1799)+(L1799*H1799)),2)</f>
        <v>22.5</v>
      </c>
      <c r="O1799" s="37"/>
      <c r="P1799" s="71">
        <v>2.23</v>
      </c>
      <c r="Q1799" s="71">
        <v>3.37</v>
      </c>
      <c r="R1799" s="71">
        <v>28</v>
      </c>
      <c r="S1799" s="71">
        <v>28</v>
      </c>
      <c r="T1799" s="162">
        <f t="shared" si="207"/>
        <v>-5.5</v>
      </c>
      <c r="U1799" s="71">
        <f t="shared" si="208"/>
        <v>8.9499999999999993</v>
      </c>
      <c r="V1799" s="71">
        <f t="shared" si="209"/>
        <v>13.55</v>
      </c>
    </row>
    <row r="1800" spans="1:22" x14ac:dyDescent="0.25">
      <c r="A1800" s="60" t="s">
        <v>4759</v>
      </c>
      <c r="B1800" s="200" t="s">
        <v>2541</v>
      </c>
      <c r="C1800" s="201"/>
      <c r="D1800" s="201"/>
      <c r="E1800" s="202" t="s">
        <v>688</v>
      </c>
      <c r="F1800" s="201"/>
      <c r="G1800" s="203"/>
      <c r="H1800" s="203"/>
      <c r="I1800" s="177"/>
      <c r="J1800" s="203"/>
      <c r="K1800" s="177"/>
      <c r="L1800" s="203"/>
      <c r="M1800" s="204">
        <f>SUM(M1801:M1804)</f>
        <v>150.30000000000001</v>
      </c>
      <c r="N1800" s="204">
        <f>SUM(N1801:N1804)</f>
        <v>150.30000000000001</v>
      </c>
      <c r="O1800" s="37"/>
      <c r="P1800" s="72"/>
      <c r="Q1800" s="72"/>
      <c r="R1800" s="73">
        <v>186.65</v>
      </c>
      <c r="S1800" s="73">
        <v>186.65</v>
      </c>
      <c r="T1800" s="162">
        <f t="shared" si="207"/>
        <v>-36.349999999999994</v>
      </c>
      <c r="U1800" s="71">
        <f t="shared" si="208"/>
        <v>0</v>
      </c>
      <c r="V1800" s="71">
        <f t="shared" si="209"/>
        <v>0</v>
      </c>
    </row>
    <row r="1801" spans="1:22" x14ac:dyDescent="0.25">
      <c r="A1801" s="60" t="s">
        <v>4760</v>
      </c>
      <c r="B1801" s="190" t="s">
        <v>2542</v>
      </c>
      <c r="C1801" s="191" t="s">
        <v>107</v>
      </c>
      <c r="D1801" s="192">
        <v>81102</v>
      </c>
      <c r="E1801" s="198" t="s">
        <v>690</v>
      </c>
      <c r="F1801" s="194" t="s">
        <v>102</v>
      </c>
      <c r="G1801" s="195">
        <v>5</v>
      </c>
      <c r="H1801" s="196">
        <v>5</v>
      </c>
      <c r="I1801" s="197">
        <v>0.99</v>
      </c>
      <c r="J1801" s="196">
        <v>0.79</v>
      </c>
      <c r="K1801" s="197">
        <v>3.37</v>
      </c>
      <c r="L1801" s="196">
        <v>2.71</v>
      </c>
      <c r="M1801" s="196">
        <f>TRUNC(((J1801*G1801)+(L1801*G1801)),2)</f>
        <v>17.5</v>
      </c>
      <c r="N1801" s="196">
        <f>TRUNC(((J1801*H1801)+(L1801*H1801)),2)</f>
        <v>17.5</v>
      </c>
      <c r="O1801" s="37"/>
      <c r="P1801" s="71">
        <v>0.99</v>
      </c>
      <c r="Q1801" s="71">
        <v>3.37</v>
      </c>
      <c r="R1801" s="71">
        <v>21.8</v>
      </c>
      <c r="S1801" s="71">
        <v>21.8</v>
      </c>
      <c r="T1801" s="162">
        <f t="shared" si="207"/>
        <v>-4.3000000000000007</v>
      </c>
      <c r="U1801" s="71">
        <f t="shared" si="208"/>
        <v>3.95</v>
      </c>
      <c r="V1801" s="71">
        <f t="shared" si="209"/>
        <v>13.55</v>
      </c>
    </row>
    <row r="1802" spans="1:22" x14ac:dyDescent="0.25">
      <c r="A1802" s="60" t="s">
        <v>4761</v>
      </c>
      <c r="B1802" s="190" t="s">
        <v>2543</v>
      </c>
      <c r="C1802" s="191" t="s">
        <v>107</v>
      </c>
      <c r="D1802" s="192">
        <v>81132</v>
      </c>
      <c r="E1802" s="198" t="s">
        <v>692</v>
      </c>
      <c r="F1802" s="194" t="s">
        <v>102</v>
      </c>
      <c r="G1802" s="195">
        <v>5</v>
      </c>
      <c r="H1802" s="196">
        <v>5</v>
      </c>
      <c r="I1802" s="197">
        <v>5.45</v>
      </c>
      <c r="J1802" s="196">
        <v>4.3899999999999997</v>
      </c>
      <c r="K1802" s="197">
        <v>5.61</v>
      </c>
      <c r="L1802" s="196">
        <v>4.5199999999999996</v>
      </c>
      <c r="M1802" s="196">
        <f>TRUNC(((J1802*G1802)+(L1802*G1802)),2)</f>
        <v>44.55</v>
      </c>
      <c r="N1802" s="196">
        <f>TRUNC(((J1802*H1802)+(L1802*H1802)),2)</f>
        <v>44.55</v>
      </c>
      <c r="O1802" s="37"/>
      <c r="P1802" s="71">
        <v>5.45</v>
      </c>
      <c r="Q1802" s="71">
        <v>5.61</v>
      </c>
      <c r="R1802" s="71">
        <v>55.3</v>
      </c>
      <c r="S1802" s="71">
        <v>55.3</v>
      </c>
      <c r="T1802" s="162">
        <f t="shared" si="207"/>
        <v>-10.75</v>
      </c>
      <c r="U1802" s="71">
        <f t="shared" si="208"/>
        <v>21.95</v>
      </c>
      <c r="V1802" s="71">
        <f t="shared" si="209"/>
        <v>22.6</v>
      </c>
    </row>
    <row r="1803" spans="1:22" x14ac:dyDescent="0.25">
      <c r="A1803" s="60" t="s">
        <v>4762</v>
      </c>
      <c r="B1803" s="190" t="s">
        <v>2544</v>
      </c>
      <c r="C1803" s="191" t="s">
        <v>107</v>
      </c>
      <c r="D1803" s="192">
        <v>81104</v>
      </c>
      <c r="E1803" s="198" t="s">
        <v>694</v>
      </c>
      <c r="F1803" s="194" t="s">
        <v>102</v>
      </c>
      <c r="G1803" s="195">
        <v>5</v>
      </c>
      <c r="H1803" s="196">
        <v>5</v>
      </c>
      <c r="I1803" s="197">
        <v>5.32</v>
      </c>
      <c r="J1803" s="196">
        <v>4.29</v>
      </c>
      <c r="K1803" s="197">
        <v>5.23</v>
      </c>
      <c r="L1803" s="196">
        <v>4.21</v>
      </c>
      <c r="M1803" s="196">
        <f>TRUNC(((J1803*G1803)+(L1803*G1803)),2)</f>
        <v>42.5</v>
      </c>
      <c r="N1803" s="196">
        <f>TRUNC(((J1803*H1803)+(L1803*H1803)),2)</f>
        <v>42.5</v>
      </c>
      <c r="O1803" s="37"/>
      <c r="P1803" s="71">
        <v>5.32</v>
      </c>
      <c r="Q1803" s="71">
        <v>5.23</v>
      </c>
      <c r="R1803" s="71">
        <v>52.75</v>
      </c>
      <c r="S1803" s="71">
        <v>52.75</v>
      </c>
      <c r="T1803" s="162">
        <f t="shared" si="207"/>
        <v>-10.25</v>
      </c>
      <c r="U1803" s="71">
        <f t="shared" si="208"/>
        <v>21.45</v>
      </c>
      <c r="V1803" s="71">
        <f t="shared" si="209"/>
        <v>21.05</v>
      </c>
    </row>
    <row r="1804" spans="1:22" x14ac:dyDescent="0.25">
      <c r="A1804" s="60" t="s">
        <v>4763</v>
      </c>
      <c r="B1804" s="190" t="s">
        <v>2545</v>
      </c>
      <c r="C1804" s="191" t="s">
        <v>107</v>
      </c>
      <c r="D1804" s="192">
        <v>81105</v>
      </c>
      <c r="E1804" s="198" t="s">
        <v>696</v>
      </c>
      <c r="F1804" s="194" t="s">
        <v>102</v>
      </c>
      <c r="G1804" s="195">
        <v>5</v>
      </c>
      <c r="H1804" s="196">
        <v>5</v>
      </c>
      <c r="I1804" s="197">
        <v>6.13</v>
      </c>
      <c r="J1804" s="196">
        <v>4.9400000000000004</v>
      </c>
      <c r="K1804" s="197">
        <v>5.23</v>
      </c>
      <c r="L1804" s="196">
        <v>4.21</v>
      </c>
      <c r="M1804" s="196">
        <f>TRUNC(((J1804*G1804)+(L1804*G1804)),2)</f>
        <v>45.75</v>
      </c>
      <c r="N1804" s="196">
        <f>TRUNC(((J1804*H1804)+(L1804*H1804)),2)</f>
        <v>45.75</v>
      </c>
      <c r="O1804" s="37"/>
      <c r="P1804" s="71">
        <v>6.13</v>
      </c>
      <c r="Q1804" s="71">
        <v>5.23</v>
      </c>
      <c r="R1804" s="71">
        <v>56.8</v>
      </c>
      <c r="S1804" s="71">
        <v>56.8</v>
      </c>
      <c r="T1804" s="162">
        <f t="shared" si="207"/>
        <v>-11.049999999999997</v>
      </c>
      <c r="U1804" s="71">
        <f t="shared" si="208"/>
        <v>24.7</v>
      </c>
      <c r="V1804" s="71">
        <f t="shared" si="209"/>
        <v>21.05</v>
      </c>
    </row>
    <row r="1805" spans="1:22" x14ac:dyDescent="0.25">
      <c r="A1805" s="60" t="s">
        <v>4764</v>
      </c>
      <c r="B1805" s="200" t="s">
        <v>2546</v>
      </c>
      <c r="C1805" s="201"/>
      <c r="D1805" s="201"/>
      <c r="E1805" s="202" t="s">
        <v>698</v>
      </c>
      <c r="F1805" s="201"/>
      <c r="G1805" s="203"/>
      <c r="H1805" s="203"/>
      <c r="I1805" s="177"/>
      <c r="J1805" s="203"/>
      <c r="K1805" s="177"/>
      <c r="L1805" s="203"/>
      <c r="M1805" s="204">
        <f>SUM(M1806:M1807)</f>
        <v>144.89999999999998</v>
      </c>
      <c r="N1805" s="204">
        <f>SUM(N1806:N1807)</f>
        <v>144.89999999999998</v>
      </c>
      <c r="O1805" s="37"/>
      <c r="P1805" s="102"/>
      <c r="Q1805" s="103"/>
      <c r="R1805" s="104">
        <v>179.8</v>
      </c>
      <c r="S1805" s="105">
        <v>179.8</v>
      </c>
      <c r="T1805" s="162">
        <f t="shared" ref="T1805:T1868" si="214">N1805-S1805</f>
        <v>-34.900000000000034</v>
      </c>
      <c r="U1805" s="71">
        <f t="shared" si="208"/>
        <v>0</v>
      </c>
      <c r="V1805" s="71">
        <f t="shared" si="209"/>
        <v>0</v>
      </c>
    </row>
    <row r="1806" spans="1:22" ht="24" x14ac:dyDescent="0.3">
      <c r="A1806" s="60" t="s">
        <v>4765</v>
      </c>
      <c r="B1806" s="190" t="s">
        <v>2547</v>
      </c>
      <c r="C1806" s="191" t="s">
        <v>131</v>
      </c>
      <c r="D1806" s="192">
        <v>89605</v>
      </c>
      <c r="E1806" s="193" t="s">
        <v>2964</v>
      </c>
      <c r="F1806" s="194" t="s">
        <v>102</v>
      </c>
      <c r="G1806" s="195">
        <v>5</v>
      </c>
      <c r="H1806" s="196">
        <v>5</v>
      </c>
      <c r="I1806" s="197">
        <v>19.61</v>
      </c>
      <c r="J1806" s="196">
        <v>15.81</v>
      </c>
      <c r="K1806" s="197">
        <v>3.43</v>
      </c>
      <c r="L1806" s="196">
        <v>2.76</v>
      </c>
      <c r="M1806" s="196">
        <f>TRUNC(((J1806*G1806)+(L1806*G1806)),2)</f>
        <v>92.85</v>
      </c>
      <c r="N1806" s="196">
        <f>TRUNC(((J1806*H1806)+(L1806*H1806)),2)</f>
        <v>92.85</v>
      </c>
      <c r="O1806" s="45"/>
      <c r="P1806" s="81">
        <v>19.61</v>
      </c>
      <c r="Q1806" s="81">
        <v>3.43</v>
      </c>
      <c r="R1806" s="81">
        <v>115.2</v>
      </c>
      <c r="S1806" s="81">
        <v>115.2</v>
      </c>
      <c r="T1806" s="162">
        <f t="shared" si="214"/>
        <v>-22.350000000000009</v>
      </c>
      <c r="U1806" s="71">
        <f t="shared" si="208"/>
        <v>79.05</v>
      </c>
      <c r="V1806" s="71">
        <f t="shared" si="209"/>
        <v>13.8</v>
      </c>
    </row>
    <row r="1807" spans="1:22" ht="24" x14ac:dyDescent="0.3">
      <c r="A1807" s="60" t="s">
        <v>4766</v>
      </c>
      <c r="B1807" s="190" t="s">
        <v>2548</v>
      </c>
      <c r="C1807" s="191" t="s">
        <v>131</v>
      </c>
      <c r="D1807" s="192">
        <v>89579</v>
      </c>
      <c r="E1807" s="193" t="s">
        <v>2924</v>
      </c>
      <c r="F1807" s="194" t="s">
        <v>102</v>
      </c>
      <c r="G1807" s="195">
        <v>5</v>
      </c>
      <c r="H1807" s="196">
        <v>5</v>
      </c>
      <c r="I1807" s="197">
        <v>10.48</v>
      </c>
      <c r="J1807" s="196">
        <v>8.4499999999999993</v>
      </c>
      <c r="K1807" s="197">
        <v>2.44</v>
      </c>
      <c r="L1807" s="196">
        <v>1.96</v>
      </c>
      <c r="M1807" s="196">
        <f>TRUNC(((J1807*G1807)+(L1807*G1807)),2)</f>
        <v>52.05</v>
      </c>
      <c r="N1807" s="196">
        <f>TRUNC(((J1807*H1807)+(L1807*H1807)),2)</f>
        <v>52.05</v>
      </c>
      <c r="O1807" s="45"/>
      <c r="P1807" s="75">
        <v>10.48</v>
      </c>
      <c r="Q1807" s="76">
        <v>2.44</v>
      </c>
      <c r="R1807" s="74">
        <v>64.599999999999994</v>
      </c>
      <c r="S1807" s="75">
        <v>64.599999999999994</v>
      </c>
      <c r="T1807" s="162">
        <f t="shared" si="214"/>
        <v>-12.549999999999997</v>
      </c>
      <c r="U1807" s="71">
        <f t="shared" si="208"/>
        <v>42.25</v>
      </c>
      <c r="V1807" s="71">
        <f t="shared" si="209"/>
        <v>9.8000000000000007</v>
      </c>
    </row>
    <row r="1808" spans="1:22" x14ac:dyDescent="0.25">
      <c r="A1808" s="60" t="s">
        <v>4767</v>
      </c>
      <c r="B1808" s="200" t="s">
        <v>2549</v>
      </c>
      <c r="C1808" s="201"/>
      <c r="D1808" s="201"/>
      <c r="E1808" s="202" t="s">
        <v>703</v>
      </c>
      <c r="F1808" s="201"/>
      <c r="G1808" s="203"/>
      <c r="H1808" s="203"/>
      <c r="I1808" s="177"/>
      <c r="J1808" s="203"/>
      <c r="K1808" s="177"/>
      <c r="L1808" s="203"/>
      <c r="M1808" s="204">
        <f>SUM(M1809:M1814)</f>
        <v>995.42</v>
      </c>
      <c r="N1808" s="204">
        <f>SUM(N1809:N1814)</f>
        <v>995.42</v>
      </c>
      <c r="O1808" s="37"/>
      <c r="P1808" s="91"/>
      <c r="Q1808" s="91"/>
      <c r="R1808" s="92">
        <v>1235.52</v>
      </c>
      <c r="S1808" s="92">
        <v>1235.52</v>
      </c>
      <c r="T1808" s="162">
        <f t="shared" si="214"/>
        <v>-240.10000000000002</v>
      </c>
      <c r="U1808" s="71">
        <f t="shared" ref="U1808:U1871" si="215">TRUNC(J1808*H1808,2)</f>
        <v>0</v>
      </c>
      <c r="V1808" s="71">
        <f t="shared" ref="V1808:V1871" si="216">TRUNC(L1808*H1808,2)</f>
        <v>0</v>
      </c>
    </row>
    <row r="1809" spans="1:22" ht="24" x14ac:dyDescent="0.3">
      <c r="A1809" s="60" t="s">
        <v>4768</v>
      </c>
      <c r="B1809" s="190" t="s">
        <v>2550</v>
      </c>
      <c r="C1809" s="191" t="s">
        <v>131</v>
      </c>
      <c r="D1809" s="192">
        <v>89481</v>
      </c>
      <c r="E1809" s="198" t="s">
        <v>1985</v>
      </c>
      <c r="F1809" s="194" t="s">
        <v>102</v>
      </c>
      <c r="G1809" s="195">
        <v>25</v>
      </c>
      <c r="H1809" s="196">
        <v>25</v>
      </c>
      <c r="I1809" s="197">
        <v>2.75</v>
      </c>
      <c r="J1809" s="196">
        <v>2.21</v>
      </c>
      <c r="K1809" s="197">
        <v>2.62</v>
      </c>
      <c r="L1809" s="196">
        <v>2.11</v>
      </c>
      <c r="M1809" s="196">
        <f t="shared" ref="M1809:M1814" si="217">TRUNC(((J1809*G1809)+(L1809*G1809)),2)</f>
        <v>108</v>
      </c>
      <c r="N1809" s="196">
        <f t="shared" ref="N1809:N1814" si="218">TRUNC(((J1809*H1809)+(L1809*H1809)),2)</f>
        <v>108</v>
      </c>
      <c r="O1809" s="45"/>
      <c r="P1809" s="71">
        <v>2.75</v>
      </c>
      <c r="Q1809" s="71">
        <v>2.62</v>
      </c>
      <c r="R1809" s="71">
        <v>134.25</v>
      </c>
      <c r="S1809" s="71">
        <v>134.25</v>
      </c>
      <c r="T1809" s="162">
        <f t="shared" si="214"/>
        <v>-26.25</v>
      </c>
      <c r="U1809" s="71">
        <f t="shared" si="215"/>
        <v>55.25</v>
      </c>
      <c r="V1809" s="71">
        <f t="shared" si="216"/>
        <v>52.75</v>
      </c>
    </row>
    <row r="1810" spans="1:22" x14ac:dyDescent="0.25">
      <c r="A1810" s="60" t="s">
        <v>4769</v>
      </c>
      <c r="B1810" s="190" t="s">
        <v>2551</v>
      </c>
      <c r="C1810" s="191" t="s">
        <v>107</v>
      </c>
      <c r="D1810" s="192">
        <v>81322</v>
      </c>
      <c r="E1810" s="198" t="s">
        <v>706</v>
      </c>
      <c r="F1810" s="194" t="s">
        <v>102</v>
      </c>
      <c r="G1810" s="195">
        <v>5</v>
      </c>
      <c r="H1810" s="196">
        <v>5</v>
      </c>
      <c r="I1810" s="197">
        <v>2.2799999999999998</v>
      </c>
      <c r="J1810" s="196">
        <v>1.83</v>
      </c>
      <c r="K1810" s="197">
        <v>6.72</v>
      </c>
      <c r="L1810" s="196">
        <v>5.41</v>
      </c>
      <c r="M1810" s="196">
        <f t="shared" si="217"/>
        <v>36.200000000000003</v>
      </c>
      <c r="N1810" s="196">
        <f t="shared" si="218"/>
        <v>36.200000000000003</v>
      </c>
      <c r="O1810" s="37"/>
      <c r="P1810" s="71">
        <v>2.2799999999999998</v>
      </c>
      <c r="Q1810" s="71">
        <v>6.72</v>
      </c>
      <c r="R1810" s="71">
        <v>45</v>
      </c>
      <c r="S1810" s="71">
        <v>45</v>
      </c>
      <c r="T1810" s="162">
        <f t="shared" si="214"/>
        <v>-8.7999999999999972</v>
      </c>
      <c r="U1810" s="71">
        <f t="shared" si="215"/>
        <v>9.15</v>
      </c>
      <c r="V1810" s="71">
        <f t="shared" si="216"/>
        <v>27.05</v>
      </c>
    </row>
    <row r="1811" spans="1:22" x14ac:dyDescent="0.25">
      <c r="A1811" s="60" t="s">
        <v>4770</v>
      </c>
      <c r="B1811" s="190" t="s">
        <v>2552</v>
      </c>
      <c r="C1811" s="191" t="s">
        <v>107</v>
      </c>
      <c r="D1811" s="192">
        <v>81324</v>
      </c>
      <c r="E1811" s="198" t="s">
        <v>708</v>
      </c>
      <c r="F1811" s="194" t="s">
        <v>102</v>
      </c>
      <c r="G1811" s="195">
        <v>25</v>
      </c>
      <c r="H1811" s="196">
        <v>25</v>
      </c>
      <c r="I1811" s="197">
        <v>5.97</v>
      </c>
      <c r="J1811" s="196">
        <v>4.8099999999999996</v>
      </c>
      <c r="K1811" s="197">
        <v>10.46</v>
      </c>
      <c r="L1811" s="196">
        <v>8.43</v>
      </c>
      <c r="M1811" s="196">
        <f t="shared" si="217"/>
        <v>331</v>
      </c>
      <c r="N1811" s="196">
        <f t="shared" si="218"/>
        <v>331</v>
      </c>
      <c r="O1811" s="37"/>
      <c r="P1811" s="71">
        <v>5.97</v>
      </c>
      <c r="Q1811" s="71">
        <v>10.46</v>
      </c>
      <c r="R1811" s="71">
        <v>410.75</v>
      </c>
      <c r="S1811" s="71">
        <v>410.75</v>
      </c>
      <c r="T1811" s="162">
        <f t="shared" si="214"/>
        <v>-79.75</v>
      </c>
      <c r="U1811" s="71">
        <f t="shared" si="215"/>
        <v>120.25</v>
      </c>
      <c r="V1811" s="71">
        <f t="shared" si="216"/>
        <v>210.75</v>
      </c>
    </row>
    <row r="1812" spans="1:22" x14ac:dyDescent="0.25">
      <c r="A1812" s="60" t="s">
        <v>4771</v>
      </c>
      <c r="B1812" s="190" t="s">
        <v>2553</v>
      </c>
      <c r="C1812" s="191" t="s">
        <v>107</v>
      </c>
      <c r="D1812" s="192">
        <v>81340</v>
      </c>
      <c r="E1812" s="198" t="s">
        <v>710</v>
      </c>
      <c r="F1812" s="194" t="s">
        <v>102</v>
      </c>
      <c r="G1812" s="195">
        <v>4</v>
      </c>
      <c r="H1812" s="196">
        <v>4</v>
      </c>
      <c r="I1812" s="197">
        <v>4.93</v>
      </c>
      <c r="J1812" s="196">
        <v>3.97</v>
      </c>
      <c r="K1812" s="197">
        <v>6.72</v>
      </c>
      <c r="L1812" s="196">
        <v>5.41</v>
      </c>
      <c r="M1812" s="196">
        <f t="shared" si="217"/>
        <v>37.520000000000003</v>
      </c>
      <c r="N1812" s="196">
        <f t="shared" si="218"/>
        <v>37.520000000000003</v>
      </c>
      <c r="O1812" s="37"/>
      <c r="P1812" s="71">
        <v>4.93</v>
      </c>
      <c r="Q1812" s="71">
        <v>6.72</v>
      </c>
      <c r="R1812" s="71">
        <v>46.6</v>
      </c>
      <c r="S1812" s="71">
        <v>46.6</v>
      </c>
      <c r="T1812" s="162">
        <f t="shared" si="214"/>
        <v>-9.0799999999999983</v>
      </c>
      <c r="U1812" s="71">
        <f t="shared" si="215"/>
        <v>15.88</v>
      </c>
      <c r="V1812" s="71">
        <f t="shared" si="216"/>
        <v>21.64</v>
      </c>
    </row>
    <row r="1813" spans="1:22" x14ac:dyDescent="0.25">
      <c r="A1813" s="60" t="s">
        <v>4772</v>
      </c>
      <c r="B1813" s="190" t="s">
        <v>2554</v>
      </c>
      <c r="C1813" s="191" t="s">
        <v>107</v>
      </c>
      <c r="D1813" s="192">
        <v>81380</v>
      </c>
      <c r="E1813" s="198" t="s">
        <v>712</v>
      </c>
      <c r="F1813" s="194" t="s">
        <v>102</v>
      </c>
      <c r="G1813" s="195">
        <v>15</v>
      </c>
      <c r="H1813" s="196">
        <v>15</v>
      </c>
      <c r="I1813" s="197">
        <v>11.66</v>
      </c>
      <c r="J1813" s="196">
        <v>9.4</v>
      </c>
      <c r="K1813" s="197">
        <v>8.2200000000000006</v>
      </c>
      <c r="L1813" s="196">
        <v>6.62</v>
      </c>
      <c r="M1813" s="196">
        <f t="shared" si="217"/>
        <v>240.3</v>
      </c>
      <c r="N1813" s="196">
        <f t="shared" si="218"/>
        <v>240.3</v>
      </c>
      <c r="O1813" s="37"/>
      <c r="P1813" s="71">
        <v>11.66</v>
      </c>
      <c r="Q1813" s="71">
        <v>8.2200000000000006</v>
      </c>
      <c r="R1813" s="71">
        <v>298.2</v>
      </c>
      <c r="S1813" s="71">
        <v>298.2</v>
      </c>
      <c r="T1813" s="162">
        <f t="shared" si="214"/>
        <v>-57.899999999999977</v>
      </c>
      <c r="U1813" s="71">
        <f t="shared" si="215"/>
        <v>141</v>
      </c>
      <c r="V1813" s="71">
        <f t="shared" si="216"/>
        <v>99.3</v>
      </c>
    </row>
    <row r="1814" spans="1:22" x14ac:dyDescent="0.25">
      <c r="A1814" s="60" t="s">
        <v>4773</v>
      </c>
      <c r="B1814" s="190" t="s">
        <v>2555</v>
      </c>
      <c r="C1814" s="191" t="s">
        <v>107</v>
      </c>
      <c r="D1814" s="192">
        <v>81381</v>
      </c>
      <c r="E1814" s="198" t="s">
        <v>714</v>
      </c>
      <c r="F1814" s="194" t="s">
        <v>102</v>
      </c>
      <c r="G1814" s="195">
        <v>12</v>
      </c>
      <c r="H1814" s="196">
        <v>12</v>
      </c>
      <c r="I1814" s="197">
        <v>16.84</v>
      </c>
      <c r="J1814" s="196">
        <v>13.58</v>
      </c>
      <c r="K1814" s="197">
        <v>8.2200000000000006</v>
      </c>
      <c r="L1814" s="196">
        <v>6.62</v>
      </c>
      <c r="M1814" s="196">
        <f t="shared" si="217"/>
        <v>242.4</v>
      </c>
      <c r="N1814" s="196">
        <f t="shared" si="218"/>
        <v>242.4</v>
      </c>
      <c r="O1814" s="37"/>
      <c r="P1814" s="71">
        <v>16.84</v>
      </c>
      <c r="Q1814" s="71">
        <v>8.2200000000000006</v>
      </c>
      <c r="R1814" s="71">
        <v>300.72000000000003</v>
      </c>
      <c r="S1814" s="71">
        <v>300.72000000000003</v>
      </c>
      <c r="T1814" s="162">
        <f t="shared" si="214"/>
        <v>-58.320000000000022</v>
      </c>
      <c r="U1814" s="71">
        <f t="shared" si="215"/>
        <v>162.96</v>
      </c>
      <c r="V1814" s="71">
        <f t="shared" si="216"/>
        <v>79.44</v>
      </c>
    </row>
    <row r="1815" spans="1:22" x14ac:dyDescent="0.25">
      <c r="A1815" s="60" t="s">
        <v>4774</v>
      </c>
      <c r="B1815" s="200" t="s">
        <v>2556</v>
      </c>
      <c r="C1815" s="201"/>
      <c r="D1815" s="201"/>
      <c r="E1815" s="202" t="s">
        <v>716</v>
      </c>
      <c r="F1815" s="201"/>
      <c r="G1815" s="203"/>
      <c r="H1815" s="203"/>
      <c r="I1815" s="177"/>
      <c r="J1815" s="203"/>
      <c r="K1815" s="177"/>
      <c r="L1815" s="203"/>
      <c r="M1815" s="204">
        <f>SUM(M1816:M1820)</f>
        <v>727.4</v>
      </c>
      <c r="N1815" s="204">
        <f>SUM(N1816:N1820)</f>
        <v>727.4</v>
      </c>
      <c r="O1815" s="37"/>
      <c r="P1815" s="72"/>
      <c r="Q1815" s="72"/>
      <c r="R1815" s="73">
        <v>902.35</v>
      </c>
      <c r="S1815" s="73">
        <v>902.35</v>
      </c>
      <c r="T1815" s="162">
        <f t="shared" si="214"/>
        <v>-174.95000000000005</v>
      </c>
      <c r="U1815" s="71">
        <f t="shared" si="215"/>
        <v>0</v>
      </c>
      <c r="V1815" s="71">
        <f t="shared" si="216"/>
        <v>0</v>
      </c>
    </row>
    <row r="1816" spans="1:22" x14ac:dyDescent="0.25">
      <c r="A1816" s="60" t="s">
        <v>4775</v>
      </c>
      <c r="B1816" s="190" t="s">
        <v>2557</v>
      </c>
      <c r="C1816" s="191" t="s">
        <v>107</v>
      </c>
      <c r="D1816" s="192">
        <v>81405</v>
      </c>
      <c r="E1816" s="198" t="s">
        <v>718</v>
      </c>
      <c r="F1816" s="194" t="s">
        <v>102</v>
      </c>
      <c r="G1816" s="195">
        <v>10</v>
      </c>
      <c r="H1816" s="196">
        <v>10</v>
      </c>
      <c r="I1816" s="197">
        <v>11.38</v>
      </c>
      <c r="J1816" s="196">
        <v>9.17</v>
      </c>
      <c r="K1816" s="197">
        <v>11.21</v>
      </c>
      <c r="L1816" s="196">
        <v>9.0399999999999991</v>
      </c>
      <c r="M1816" s="196">
        <f>TRUNC(((J1816*G1816)+(L1816*G1816)),2)</f>
        <v>182.1</v>
      </c>
      <c r="N1816" s="196">
        <f>TRUNC(((J1816*H1816)+(L1816*H1816)),2)</f>
        <v>182.1</v>
      </c>
      <c r="O1816" s="37"/>
      <c r="P1816" s="71">
        <v>11.38</v>
      </c>
      <c r="Q1816" s="71">
        <v>11.21</v>
      </c>
      <c r="R1816" s="71">
        <v>225.9</v>
      </c>
      <c r="S1816" s="71">
        <v>225.9</v>
      </c>
      <c r="T1816" s="162">
        <f t="shared" si="214"/>
        <v>-43.800000000000011</v>
      </c>
      <c r="U1816" s="71">
        <f t="shared" si="215"/>
        <v>91.7</v>
      </c>
      <c r="V1816" s="71">
        <f t="shared" si="216"/>
        <v>90.4</v>
      </c>
    </row>
    <row r="1817" spans="1:22" x14ac:dyDescent="0.25">
      <c r="A1817" s="60" t="s">
        <v>4776</v>
      </c>
      <c r="B1817" s="190" t="s">
        <v>2558</v>
      </c>
      <c r="C1817" s="191" t="s">
        <v>107</v>
      </c>
      <c r="D1817" s="192">
        <v>81406</v>
      </c>
      <c r="E1817" s="198" t="s">
        <v>720</v>
      </c>
      <c r="F1817" s="194" t="s">
        <v>102</v>
      </c>
      <c r="G1817" s="195">
        <v>5</v>
      </c>
      <c r="H1817" s="196">
        <v>5</v>
      </c>
      <c r="I1817" s="197">
        <v>29.31</v>
      </c>
      <c r="J1817" s="196">
        <v>23.63</v>
      </c>
      <c r="K1817" s="197">
        <v>11.21</v>
      </c>
      <c r="L1817" s="196">
        <v>9.0399999999999991</v>
      </c>
      <c r="M1817" s="196">
        <f>TRUNC(((J1817*G1817)+(L1817*G1817)),2)</f>
        <v>163.35</v>
      </c>
      <c r="N1817" s="196">
        <f>TRUNC(((J1817*H1817)+(L1817*H1817)),2)</f>
        <v>163.35</v>
      </c>
      <c r="O1817" s="37"/>
      <c r="P1817" s="71">
        <v>29.31</v>
      </c>
      <c r="Q1817" s="71">
        <v>11.21</v>
      </c>
      <c r="R1817" s="71">
        <v>202.6</v>
      </c>
      <c r="S1817" s="71">
        <v>202.6</v>
      </c>
      <c r="T1817" s="162">
        <f t="shared" si="214"/>
        <v>-39.25</v>
      </c>
      <c r="U1817" s="71">
        <f t="shared" si="215"/>
        <v>118.15</v>
      </c>
      <c r="V1817" s="71">
        <f t="shared" si="216"/>
        <v>45.2</v>
      </c>
    </row>
    <row r="1818" spans="1:22" x14ac:dyDescent="0.25">
      <c r="A1818" s="60" t="s">
        <v>4777</v>
      </c>
      <c r="B1818" s="190" t="s">
        <v>2559</v>
      </c>
      <c r="C1818" s="191" t="s">
        <v>107</v>
      </c>
      <c r="D1818" s="192">
        <v>81424</v>
      </c>
      <c r="E1818" s="198" t="s">
        <v>722</v>
      </c>
      <c r="F1818" s="194" t="s">
        <v>102</v>
      </c>
      <c r="G1818" s="195">
        <v>10</v>
      </c>
      <c r="H1818" s="196">
        <v>10</v>
      </c>
      <c r="I1818" s="197">
        <v>9.9600000000000009</v>
      </c>
      <c r="J1818" s="196">
        <v>8.0299999999999994</v>
      </c>
      <c r="K1818" s="197">
        <v>11.21</v>
      </c>
      <c r="L1818" s="196">
        <v>9.0399999999999991</v>
      </c>
      <c r="M1818" s="196">
        <f>TRUNC(((J1818*G1818)+(L1818*G1818)),2)</f>
        <v>170.7</v>
      </c>
      <c r="N1818" s="196">
        <f>TRUNC(((J1818*H1818)+(L1818*H1818)),2)</f>
        <v>170.7</v>
      </c>
      <c r="O1818" s="37"/>
      <c r="P1818" s="71">
        <v>9.9600000000000009</v>
      </c>
      <c r="Q1818" s="71">
        <v>11.21</v>
      </c>
      <c r="R1818" s="71">
        <v>211.7</v>
      </c>
      <c r="S1818" s="71">
        <v>211.7</v>
      </c>
      <c r="T1818" s="162">
        <f t="shared" si="214"/>
        <v>-41</v>
      </c>
      <c r="U1818" s="71">
        <f t="shared" si="215"/>
        <v>80.3</v>
      </c>
      <c r="V1818" s="71">
        <f t="shared" si="216"/>
        <v>90.4</v>
      </c>
    </row>
    <row r="1819" spans="1:22" x14ac:dyDescent="0.25">
      <c r="A1819" s="60" t="s">
        <v>4778</v>
      </c>
      <c r="B1819" s="190" t="s">
        <v>2560</v>
      </c>
      <c r="C1819" s="191" t="s">
        <v>107</v>
      </c>
      <c r="D1819" s="192">
        <v>81421</v>
      </c>
      <c r="E1819" s="198" t="s">
        <v>724</v>
      </c>
      <c r="F1819" s="194" t="s">
        <v>102</v>
      </c>
      <c r="G1819" s="195">
        <v>10</v>
      </c>
      <c r="H1819" s="196">
        <v>10</v>
      </c>
      <c r="I1819" s="197">
        <v>8.5299999999999994</v>
      </c>
      <c r="J1819" s="196">
        <v>6.87</v>
      </c>
      <c r="K1819" s="197">
        <v>7.1</v>
      </c>
      <c r="L1819" s="196">
        <v>5.72</v>
      </c>
      <c r="M1819" s="196">
        <f>TRUNC(((J1819*G1819)+(L1819*G1819)),2)</f>
        <v>125.9</v>
      </c>
      <c r="N1819" s="196">
        <f>TRUNC(((J1819*H1819)+(L1819*H1819)),2)</f>
        <v>125.9</v>
      </c>
      <c r="O1819" s="37"/>
      <c r="P1819" s="71">
        <v>8.5299999999999994</v>
      </c>
      <c r="Q1819" s="71">
        <v>7.1</v>
      </c>
      <c r="R1819" s="71">
        <v>156.30000000000001</v>
      </c>
      <c r="S1819" s="71">
        <v>156.30000000000001</v>
      </c>
      <c r="T1819" s="162">
        <f t="shared" si="214"/>
        <v>-30.400000000000006</v>
      </c>
      <c r="U1819" s="71">
        <f t="shared" si="215"/>
        <v>68.7</v>
      </c>
      <c r="V1819" s="71">
        <f t="shared" si="216"/>
        <v>57.2</v>
      </c>
    </row>
    <row r="1820" spans="1:22" x14ac:dyDescent="0.25">
      <c r="A1820" s="60" t="s">
        <v>4779</v>
      </c>
      <c r="B1820" s="190" t="s">
        <v>2561</v>
      </c>
      <c r="C1820" s="191" t="s">
        <v>107</v>
      </c>
      <c r="D1820" s="192">
        <v>81424</v>
      </c>
      <c r="E1820" s="198" t="s">
        <v>722</v>
      </c>
      <c r="F1820" s="194" t="s">
        <v>102</v>
      </c>
      <c r="G1820" s="195">
        <v>5</v>
      </c>
      <c r="H1820" s="196">
        <v>5</v>
      </c>
      <c r="I1820" s="197">
        <v>9.9600000000000009</v>
      </c>
      <c r="J1820" s="196">
        <v>8.0299999999999994</v>
      </c>
      <c r="K1820" s="197">
        <v>11.21</v>
      </c>
      <c r="L1820" s="196">
        <v>9.0399999999999991</v>
      </c>
      <c r="M1820" s="196">
        <f>TRUNC(((J1820*G1820)+(L1820*G1820)),2)</f>
        <v>85.35</v>
      </c>
      <c r="N1820" s="196">
        <f>TRUNC(((J1820*H1820)+(L1820*H1820)),2)</f>
        <v>85.35</v>
      </c>
      <c r="O1820" s="37"/>
      <c r="P1820" s="71">
        <v>9.9600000000000009</v>
      </c>
      <c r="Q1820" s="71">
        <v>11.21</v>
      </c>
      <c r="R1820" s="71">
        <v>105.85</v>
      </c>
      <c r="S1820" s="71">
        <v>105.85</v>
      </c>
      <c r="T1820" s="162">
        <f t="shared" si="214"/>
        <v>-20.5</v>
      </c>
      <c r="U1820" s="71">
        <f t="shared" si="215"/>
        <v>40.15</v>
      </c>
      <c r="V1820" s="71">
        <f t="shared" si="216"/>
        <v>45.2</v>
      </c>
    </row>
    <row r="1821" spans="1:22" x14ac:dyDescent="0.25">
      <c r="A1821" s="60" t="s">
        <v>4780</v>
      </c>
      <c r="B1821" s="200" t="s">
        <v>2562</v>
      </c>
      <c r="C1821" s="201"/>
      <c r="D1821" s="201"/>
      <c r="E1821" s="202" t="s">
        <v>727</v>
      </c>
      <c r="F1821" s="201"/>
      <c r="G1821" s="203"/>
      <c r="H1821" s="203"/>
      <c r="I1821" s="177"/>
      <c r="J1821" s="203"/>
      <c r="K1821" s="177"/>
      <c r="L1821" s="203"/>
      <c r="M1821" s="204">
        <f>SUM(M1822:M1823)</f>
        <v>318.33000000000004</v>
      </c>
      <c r="N1821" s="204">
        <f>SUM(N1822:N1823)</f>
        <v>318.33000000000004</v>
      </c>
      <c r="O1821" s="37"/>
      <c r="P1821" s="72"/>
      <c r="Q1821" s="72"/>
      <c r="R1821" s="73">
        <v>394.74</v>
      </c>
      <c r="S1821" s="73">
        <v>394.74</v>
      </c>
      <c r="T1821" s="162">
        <f t="shared" si="214"/>
        <v>-76.409999999999968</v>
      </c>
      <c r="U1821" s="71">
        <f t="shared" si="215"/>
        <v>0</v>
      </c>
      <c r="V1821" s="71">
        <f t="shared" si="216"/>
        <v>0</v>
      </c>
    </row>
    <row r="1822" spans="1:22" x14ac:dyDescent="0.25">
      <c r="A1822" s="60" t="s">
        <v>4781</v>
      </c>
      <c r="B1822" s="190" t="s">
        <v>2563</v>
      </c>
      <c r="C1822" s="191" t="s">
        <v>107</v>
      </c>
      <c r="D1822" s="192">
        <v>81501</v>
      </c>
      <c r="E1822" s="198" t="s">
        <v>729</v>
      </c>
      <c r="F1822" s="194" t="s">
        <v>102</v>
      </c>
      <c r="G1822" s="195">
        <v>3</v>
      </c>
      <c r="H1822" s="196">
        <v>3</v>
      </c>
      <c r="I1822" s="197">
        <v>68.81</v>
      </c>
      <c r="J1822" s="196">
        <v>55.49</v>
      </c>
      <c r="K1822" s="197">
        <v>0</v>
      </c>
      <c r="L1822" s="196">
        <v>0</v>
      </c>
      <c r="M1822" s="196">
        <f>TRUNC(((J1822*G1822)+(L1822*G1822)),2)</f>
        <v>166.47</v>
      </c>
      <c r="N1822" s="196">
        <f>TRUNC(((J1822*H1822)+(L1822*H1822)),2)</f>
        <v>166.47</v>
      </c>
      <c r="O1822" s="37"/>
      <c r="P1822" s="71">
        <v>68.81</v>
      </c>
      <c r="Q1822" s="71">
        <v>0</v>
      </c>
      <c r="R1822" s="71">
        <v>206.43</v>
      </c>
      <c r="S1822" s="71">
        <v>206.43</v>
      </c>
      <c r="T1822" s="162">
        <f t="shared" si="214"/>
        <v>-39.960000000000008</v>
      </c>
      <c r="U1822" s="71">
        <f t="shared" si="215"/>
        <v>166.47</v>
      </c>
      <c r="V1822" s="71">
        <f t="shared" si="216"/>
        <v>0</v>
      </c>
    </row>
    <row r="1823" spans="1:22" x14ac:dyDescent="0.25">
      <c r="A1823" s="60" t="s">
        <v>4782</v>
      </c>
      <c r="B1823" s="190" t="s">
        <v>2564</v>
      </c>
      <c r="C1823" s="191" t="s">
        <v>107</v>
      </c>
      <c r="D1823" s="192">
        <v>81504</v>
      </c>
      <c r="E1823" s="198" t="s">
        <v>731</v>
      </c>
      <c r="F1823" s="194" t="s">
        <v>102</v>
      </c>
      <c r="G1823" s="195">
        <v>3</v>
      </c>
      <c r="H1823" s="196">
        <v>3</v>
      </c>
      <c r="I1823" s="197">
        <v>62.77</v>
      </c>
      <c r="J1823" s="196">
        <v>50.62</v>
      </c>
      <c r="K1823" s="197">
        <v>0</v>
      </c>
      <c r="L1823" s="196">
        <v>0</v>
      </c>
      <c r="M1823" s="196">
        <f>TRUNC(((J1823*G1823)+(L1823*G1823)),2)</f>
        <v>151.86000000000001</v>
      </c>
      <c r="N1823" s="196">
        <f>TRUNC(((J1823*H1823)+(L1823*H1823)),2)</f>
        <v>151.86000000000001</v>
      </c>
      <c r="O1823" s="37"/>
      <c r="P1823" s="71">
        <v>62.77</v>
      </c>
      <c r="Q1823" s="71">
        <v>0</v>
      </c>
      <c r="R1823" s="71">
        <v>188.31</v>
      </c>
      <c r="S1823" s="71">
        <v>188.31</v>
      </c>
      <c r="T1823" s="162">
        <f t="shared" si="214"/>
        <v>-36.449999999999989</v>
      </c>
      <c r="U1823" s="71">
        <f t="shared" si="215"/>
        <v>151.86000000000001</v>
      </c>
      <c r="V1823" s="71">
        <f t="shared" si="216"/>
        <v>0</v>
      </c>
    </row>
    <row r="1824" spans="1:22" x14ac:dyDescent="0.25">
      <c r="A1824" s="60" t="s">
        <v>4783</v>
      </c>
      <c r="B1824" s="184" t="s">
        <v>2565</v>
      </c>
      <c r="C1824" s="187"/>
      <c r="D1824" s="187"/>
      <c r="E1824" s="186" t="s">
        <v>733</v>
      </c>
      <c r="F1824" s="187"/>
      <c r="G1824" s="188"/>
      <c r="H1824" s="188"/>
      <c r="I1824" s="177"/>
      <c r="J1824" s="188"/>
      <c r="K1824" s="177"/>
      <c r="L1824" s="188"/>
      <c r="M1824" s="189">
        <f>M1825+M1831+M1834+M1841+M1844+M1848+M1851+M1853</f>
        <v>4491.7899999999991</v>
      </c>
      <c r="N1824" s="189">
        <f>N1825+N1831+N1834+N1841+N1844+N1848+N1851+N1853</f>
        <v>4491.7899999999991</v>
      </c>
      <c r="O1824" s="37"/>
      <c r="P1824" s="69"/>
      <c r="Q1824" s="69"/>
      <c r="R1824" s="70">
        <v>5572.65</v>
      </c>
      <c r="S1824" s="70">
        <v>5572.65</v>
      </c>
      <c r="T1824" s="162">
        <f t="shared" si="214"/>
        <v>-1080.8600000000006</v>
      </c>
      <c r="U1824" s="71">
        <f t="shared" si="215"/>
        <v>0</v>
      </c>
      <c r="V1824" s="71">
        <f t="shared" si="216"/>
        <v>0</v>
      </c>
    </row>
    <row r="1825" spans="1:22" x14ac:dyDescent="0.25">
      <c r="A1825" s="60" t="s">
        <v>4784</v>
      </c>
      <c r="B1825" s="200" t="s">
        <v>2566</v>
      </c>
      <c r="C1825" s="201"/>
      <c r="D1825" s="201"/>
      <c r="E1825" s="202" t="s">
        <v>735</v>
      </c>
      <c r="F1825" s="201"/>
      <c r="G1825" s="203"/>
      <c r="H1825" s="203"/>
      <c r="I1825" s="177"/>
      <c r="J1825" s="203"/>
      <c r="K1825" s="177"/>
      <c r="L1825" s="203"/>
      <c r="M1825" s="204">
        <f>SUM(M1826:M1830)</f>
        <v>1257.48</v>
      </c>
      <c r="N1825" s="204">
        <f>SUM(N1826:N1830)</f>
        <v>1257.48</v>
      </c>
      <c r="O1825" s="37"/>
      <c r="P1825" s="72"/>
      <c r="Q1825" s="72"/>
      <c r="R1825" s="73">
        <v>1559.66</v>
      </c>
      <c r="S1825" s="73">
        <v>1559.66</v>
      </c>
      <c r="T1825" s="162">
        <f t="shared" si="214"/>
        <v>-302.18000000000006</v>
      </c>
      <c r="U1825" s="71">
        <f t="shared" si="215"/>
        <v>0</v>
      </c>
      <c r="V1825" s="71">
        <f t="shared" si="216"/>
        <v>0</v>
      </c>
    </row>
    <row r="1826" spans="1:22" x14ac:dyDescent="0.25">
      <c r="A1826" s="60" t="s">
        <v>4785</v>
      </c>
      <c r="B1826" s="190" t="s">
        <v>2567</v>
      </c>
      <c r="C1826" s="191" t="s">
        <v>107</v>
      </c>
      <c r="D1826" s="192">
        <v>81663</v>
      </c>
      <c r="E1826" s="198" t="s">
        <v>737</v>
      </c>
      <c r="F1826" s="194" t="s">
        <v>102</v>
      </c>
      <c r="G1826" s="195">
        <v>6</v>
      </c>
      <c r="H1826" s="196">
        <v>6</v>
      </c>
      <c r="I1826" s="197">
        <v>38.799999999999997</v>
      </c>
      <c r="J1826" s="196">
        <v>31.29</v>
      </c>
      <c r="K1826" s="197">
        <v>8.2200000000000006</v>
      </c>
      <c r="L1826" s="196">
        <v>6.62</v>
      </c>
      <c r="M1826" s="196">
        <f>TRUNC(((J1826*G1826)+(L1826*G1826)),2)</f>
        <v>227.46</v>
      </c>
      <c r="N1826" s="196">
        <f>TRUNC(((J1826*H1826)+(L1826*H1826)),2)</f>
        <v>227.46</v>
      </c>
      <c r="O1826" s="37"/>
      <c r="P1826" s="71">
        <v>38.799999999999997</v>
      </c>
      <c r="Q1826" s="71">
        <v>8.2200000000000006</v>
      </c>
      <c r="R1826" s="71">
        <v>282.12</v>
      </c>
      <c r="S1826" s="71">
        <v>282.12</v>
      </c>
      <c r="T1826" s="162">
        <f t="shared" si="214"/>
        <v>-54.66</v>
      </c>
      <c r="U1826" s="71">
        <f t="shared" si="215"/>
        <v>187.74</v>
      </c>
      <c r="V1826" s="71">
        <f t="shared" si="216"/>
        <v>39.72</v>
      </c>
    </row>
    <row r="1827" spans="1:22" x14ac:dyDescent="0.25">
      <c r="A1827" s="60" t="s">
        <v>4786</v>
      </c>
      <c r="B1827" s="190" t="s">
        <v>2568</v>
      </c>
      <c r="C1827" s="191" t="s">
        <v>107</v>
      </c>
      <c r="D1827" s="192">
        <v>81770</v>
      </c>
      <c r="E1827" s="198" t="s">
        <v>739</v>
      </c>
      <c r="F1827" s="194" t="s">
        <v>102</v>
      </c>
      <c r="G1827" s="195">
        <v>10</v>
      </c>
      <c r="H1827" s="196">
        <v>10</v>
      </c>
      <c r="I1827" s="197">
        <v>5.4</v>
      </c>
      <c r="J1827" s="196">
        <v>4.3499999999999996</v>
      </c>
      <c r="K1827" s="197">
        <v>2.98</v>
      </c>
      <c r="L1827" s="196">
        <v>2.4</v>
      </c>
      <c r="M1827" s="196">
        <f>TRUNC(((J1827*G1827)+(L1827*G1827)),2)</f>
        <v>67.5</v>
      </c>
      <c r="N1827" s="196">
        <f>TRUNC(((J1827*H1827)+(L1827*H1827)),2)</f>
        <v>67.5</v>
      </c>
      <c r="O1827" s="37"/>
      <c r="P1827" s="71">
        <v>5.4</v>
      </c>
      <c r="Q1827" s="71">
        <v>2.98</v>
      </c>
      <c r="R1827" s="71">
        <v>83.8</v>
      </c>
      <c r="S1827" s="71">
        <v>83.8</v>
      </c>
      <c r="T1827" s="162">
        <f t="shared" si="214"/>
        <v>-16.299999999999997</v>
      </c>
      <c r="U1827" s="71">
        <f t="shared" si="215"/>
        <v>43.5</v>
      </c>
      <c r="V1827" s="71">
        <f t="shared" si="216"/>
        <v>24</v>
      </c>
    </row>
    <row r="1828" spans="1:22" ht="24" x14ac:dyDescent="0.3">
      <c r="A1828" s="60" t="s">
        <v>4787</v>
      </c>
      <c r="B1828" s="190" t="s">
        <v>2569</v>
      </c>
      <c r="C1828" s="191" t="s">
        <v>127</v>
      </c>
      <c r="D1828" s="199" t="s">
        <v>741</v>
      </c>
      <c r="E1828" s="198" t="s">
        <v>2570</v>
      </c>
      <c r="F1828" s="194" t="s">
        <v>102</v>
      </c>
      <c r="G1828" s="195">
        <v>2</v>
      </c>
      <c r="H1828" s="196">
        <v>2</v>
      </c>
      <c r="I1828" s="197">
        <v>325.25</v>
      </c>
      <c r="J1828" s="196">
        <v>262.31</v>
      </c>
      <c r="K1828" s="197">
        <v>16.440000000000001</v>
      </c>
      <c r="L1828" s="196">
        <v>13.25</v>
      </c>
      <c r="M1828" s="196">
        <f>TRUNC(((J1828*G1828)+(L1828*G1828)),2)</f>
        <v>551.12</v>
      </c>
      <c r="N1828" s="196">
        <f>TRUNC(((J1828*H1828)+(L1828*H1828)),2)</f>
        <v>551.12</v>
      </c>
      <c r="O1828" s="45"/>
      <c r="P1828" s="71">
        <v>325.25</v>
      </c>
      <c r="Q1828" s="71">
        <v>16.440000000000001</v>
      </c>
      <c r="R1828" s="71">
        <v>683.38</v>
      </c>
      <c r="S1828" s="71">
        <v>683.38</v>
      </c>
      <c r="T1828" s="162">
        <f t="shared" si="214"/>
        <v>-132.26</v>
      </c>
      <c r="U1828" s="71">
        <f t="shared" si="215"/>
        <v>524.62</v>
      </c>
      <c r="V1828" s="71">
        <f t="shared" si="216"/>
        <v>26.5</v>
      </c>
    </row>
    <row r="1829" spans="1:22" x14ac:dyDescent="0.25">
      <c r="A1829" s="60" t="s">
        <v>4788</v>
      </c>
      <c r="B1829" s="190" t="s">
        <v>2571</v>
      </c>
      <c r="C1829" s="191" t="s">
        <v>107</v>
      </c>
      <c r="D1829" s="192">
        <v>81752</v>
      </c>
      <c r="E1829" s="198" t="s">
        <v>743</v>
      </c>
      <c r="F1829" s="194" t="s">
        <v>102</v>
      </c>
      <c r="G1829" s="195">
        <v>6</v>
      </c>
      <c r="H1829" s="196">
        <v>6</v>
      </c>
      <c r="I1829" s="197">
        <v>51.28</v>
      </c>
      <c r="J1829" s="196">
        <v>41.35</v>
      </c>
      <c r="K1829" s="197">
        <v>2.98</v>
      </c>
      <c r="L1829" s="196">
        <v>2.4</v>
      </c>
      <c r="M1829" s="196">
        <f>TRUNC(((J1829*G1829)+(L1829*G1829)),2)</f>
        <v>262.5</v>
      </c>
      <c r="N1829" s="196">
        <f>TRUNC(((J1829*H1829)+(L1829*H1829)),2)</f>
        <v>262.5</v>
      </c>
      <c r="O1829" s="37"/>
      <c r="P1829" s="71">
        <v>51.28</v>
      </c>
      <c r="Q1829" s="71">
        <v>2.98</v>
      </c>
      <c r="R1829" s="71">
        <v>325.56</v>
      </c>
      <c r="S1829" s="71">
        <v>325.56</v>
      </c>
      <c r="T1829" s="162">
        <f t="shared" si="214"/>
        <v>-63.06</v>
      </c>
      <c r="U1829" s="71">
        <f t="shared" si="215"/>
        <v>248.1</v>
      </c>
      <c r="V1829" s="71">
        <f t="shared" si="216"/>
        <v>14.4</v>
      </c>
    </row>
    <row r="1830" spans="1:22" x14ac:dyDescent="0.25">
      <c r="A1830" s="60" t="s">
        <v>4789</v>
      </c>
      <c r="B1830" s="190" t="s">
        <v>2572</v>
      </c>
      <c r="C1830" s="191" t="s">
        <v>107</v>
      </c>
      <c r="D1830" s="192">
        <v>81681</v>
      </c>
      <c r="E1830" s="198" t="s">
        <v>745</v>
      </c>
      <c r="F1830" s="194" t="s">
        <v>102</v>
      </c>
      <c r="G1830" s="195">
        <v>10</v>
      </c>
      <c r="H1830" s="196">
        <v>10</v>
      </c>
      <c r="I1830" s="197">
        <v>10.26</v>
      </c>
      <c r="J1830" s="196">
        <v>8.27</v>
      </c>
      <c r="K1830" s="197">
        <v>8.2200000000000006</v>
      </c>
      <c r="L1830" s="196">
        <v>6.62</v>
      </c>
      <c r="M1830" s="196">
        <f>TRUNC(((J1830*G1830)+(L1830*G1830)),2)</f>
        <v>148.9</v>
      </c>
      <c r="N1830" s="196">
        <f>TRUNC(((J1830*H1830)+(L1830*H1830)),2)</f>
        <v>148.9</v>
      </c>
      <c r="O1830" s="37"/>
      <c r="P1830" s="71">
        <v>10.26</v>
      </c>
      <c r="Q1830" s="71">
        <v>8.2200000000000006</v>
      </c>
      <c r="R1830" s="71">
        <v>184.8</v>
      </c>
      <c r="S1830" s="71">
        <v>184.8</v>
      </c>
      <c r="T1830" s="162">
        <f t="shared" si="214"/>
        <v>-35.900000000000006</v>
      </c>
      <c r="U1830" s="71">
        <f t="shared" si="215"/>
        <v>82.7</v>
      </c>
      <c r="V1830" s="71">
        <f t="shared" si="216"/>
        <v>66.2</v>
      </c>
    </row>
    <row r="1831" spans="1:22" x14ac:dyDescent="0.25">
      <c r="A1831" s="60" t="s">
        <v>4790</v>
      </c>
      <c r="B1831" s="200" t="s">
        <v>2573</v>
      </c>
      <c r="C1831" s="201"/>
      <c r="D1831" s="201"/>
      <c r="E1831" s="202" t="s">
        <v>747</v>
      </c>
      <c r="F1831" s="201"/>
      <c r="G1831" s="203"/>
      <c r="H1831" s="203"/>
      <c r="I1831" s="177"/>
      <c r="J1831" s="203"/>
      <c r="K1831" s="177"/>
      <c r="L1831" s="203"/>
      <c r="M1831" s="204">
        <f>SUM(M1832:M1833)</f>
        <v>349.85</v>
      </c>
      <c r="N1831" s="204">
        <f>SUM(N1832:N1833)</f>
        <v>349.85</v>
      </c>
      <c r="O1831" s="37"/>
      <c r="P1831" s="72"/>
      <c r="Q1831" s="72"/>
      <c r="R1831" s="73">
        <v>434.2</v>
      </c>
      <c r="S1831" s="73">
        <v>434.2</v>
      </c>
      <c r="T1831" s="162">
        <f t="shared" si="214"/>
        <v>-84.349999999999966</v>
      </c>
      <c r="U1831" s="71">
        <f t="shared" si="215"/>
        <v>0</v>
      </c>
      <c r="V1831" s="71">
        <f t="shared" si="216"/>
        <v>0</v>
      </c>
    </row>
    <row r="1832" spans="1:22" x14ac:dyDescent="0.25">
      <c r="A1832" s="60" t="s">
        <v>4791</v>
      </c>
      <c r="B1832" s="190" t="s">
        <v>2574</v>
      </c>
      <c r="C1832" s="191" t="s">
        <v>107</v>
      </c>
      <c r="D1832" s="192">
        <v>81730</v>
      </c>
      <c r="E1832" s="198" t="s">
        <v>749</v>
      </c>
      <c r="F1832" s="194" t="s">
        <v>102</v>
      </c>
      <c r="G1832" s="195">
        <v>20</v>
      </c>
      <c r="H1832" s="196">
        <v>20</v>
      </c>
      <c r="I1832" s="197">
        <v>5.8</v>
      </c>
      <c r="J1832" s="196">
        <v>4.67</v>
      </c>
      <c r="K1832" s="197">
        <v>10.46</v>
      </c>
      <c r="L1832" s="196">
        <v>8.43</v>
      </c>
      <c r="M1832" s="196">
        <f>TRUNC(((J1832*G1832)+(L1832*G1832)),2)</f>
        <v>262</v>
      </c>
      <c r="N1832" s="196">
        <f>TRUNC(((J1832*H1832)+(L1832*H1832)),2)</f>
        <v>262</v>
      </c>
      <c r="O1832" s="37"/>
      <c r="P1832" s="71">
        <v>5.8</v>
      </c>
      <c r="Q1832" s="71">
        <v>10.46</v>
      </c>
      <c r="R1832" s="71">
        <v>325.2</v>
      </c>
      <c r="S1832" s="71">
        <v>325.2</v>
      </c>
      <c r="T1832" s="162">
        <f t="shared" si="214"/>
        <v>-63.199999999999989</v>
      </c>
      <c r="U1832" s="71">
        <f t="shared" si="215"/>
        <v>93.4</v>
      </c>
      <c r="V1832" s="71">
        <f t="shared" si="216"/>
        <v>168.6</v>
      </c>
    </row>
    <row r="1833" spans="1:22" x14ac:dyDescent="0.25">
      <c r="A1833" s="60" t="s">
        <v>4792</v>
      </c>
      <c r="B1833" s="190" t="s">
        <v>2575</v>
      </c>
      <c r="C1833" s="191" t="s">
        <v>107</v>
      </c>
      <c r="D1833" s="192">
        <v>81731</v>
      </c>
      <c r="E1833" s="198" t="s">
        <v>751</v>
      </c>
      <c r="F1833" s="194" t="s">
        <v>102</v>
      </c>
      <c r="G1833" s="195">
        <v>5</v>
      </c>
      <c r="H1833" s="196">
        <v>5</v>
      </c>
      <c r="I1833" s="197">
        <v>11.34</v>
      </c>
      <c r="J1833" s="196">
        <v>9.14</v>
      </c>
      <c r="K1833" s="197">
        <v>10.46</v>
      </c>
      <c r="L1833" s="196">
        <v>8.43</v>
      </c>
      <c r="M1833" s="196">
        <f>TRUNC(((J1833*G1833)+(L1833*G1833)),2)</f>
        <v>87.85</v>
      </c>
      <c r="N1833" s="196">
        <f>TRUNC(((J1833*H1833)+(L1833*H1833)),2)</f>
        <v>87.85</v>
      </c>
      <c r="O1833" s="37"/>
      <c r="P1833" s="71">
        <v>11.34</v>
      </c>
      <c r="Q1833" s="71">
        <v>10.46</v>
      </c>
      <c r="R1833" s="71">
        <v>109</v>
      </c>
      <c r="S1833" s="71">
        <v>109</v>
      </c>
      <c r="T1833" s="162">
        <f t="shared" si="214"/>
        <v>-21.150000000000006</v>
      </c>
      <c r="U1833" s="71">
        <f t="shared" si="215"/>
        <v>45.7</v>
      </c>
      <c r="V1833" s="71">
        <f t="shared" si="216"/>
        <v>42.15</v>
      </c>
    </row>
    <row r="1834" spans="1:22" x14ac:dyDescent="0.25">
      <c r="A1834" s="60" t="s">
        <v>4793</v>
      </c>
      <c r="B1834" s="200" t="s">
        <v>2576</v>
      </c>
      <c r="C1834" s="201"/>
      <c r="D1834" s="201"/>
      <c r="E1834" s="202" t="s">
        <v>753</v>
      </c>
      <c r="F1834" s="201"/>
      <c r="G1834" s="203"/>
      <c r="H1834" s="203"/>
      <c r="I1834" s="177"/>
      <c r="J1834" s="203"/>
      <c r="K1834" s="177"/>
      <c r="L1834" s="203"/>
      <c r="M1834" s="204">
        <f>SUM(M1835:M1840)</f>
        <v>650.17000000000007</v>
      </c>
      <c r="N1834" s="204">
        <f>SUM(N1835:N1840)</f>
        <v>650.17000000000007</v>
      </c>
      <c r="O1834" s="37"/>
      <c r="P1834" s="72"/>
      <c r="Q1834" s="72"/>
      <c r="R1834" s="73">
        <v>806.79</v>
      </c>
      <c r="S1834" s="73">
        <v>806.79</v>
      </c>
      <c r="T1834" s="162">
        <f t="shared" si="214"/>
        <v>-156.61999999999989</v>
      </c>
      <c r="U1834" s="71">
        <f t="shared" si="215"/>
        <v>0</v>
      </c>
      <c r="V1834" s="71">
        <f t="shared" si="216"/>
        <v>0</v>
      </c>
    </row>
    <row r="1835" spans="1:22" ht="36" x14ac:dyDescent="0.3">
      <c r="A1835" s="60" t="s">
        <v>4794</v>
      </c>
      <c r="B1835" s="190" t="s">
        <v>2577</v>
      </c>
      <c r="C1835" s="191" t="s">
        <v>131</v>
      </c>
      <c r="D1835" s="192">
        <v>89726</v>
      </c>
      <c r="E1835" s="193" t="s">
        <v>2927</v>
      </c>
      <c r="F1835" s="194" t="s">
        <v>102</v>
      </c>
      <c r="G1835" s="195">
        <v>25</v>
      </c>
      <c r="H1835" s="196">
        <v>25</v>
      </c>
      <c r="I1835" s="197">
        <v>5.45</v>
      </c>
      <c r="J1835" s="196">
        <v>4.3899999999999997</v>
      </c>
      <c r="K1835" s="197">
        <v>4.74</v>
      </c>
      <c r="L1835" s="196">
        <v>3.82</v>
      </c>
      <c r="M1835" s="196">
        <f t="shared" ref="M1835:M1840" si="219">TRUNC(((J1835*G1835)+(L1835*G1835)),2)</f>
        <v>205.25</v>
      </c>
      <c r="N1835" s="196">
        <f t="shared" ref="N1835:N1840" si="220">TRUNC(((J1835*H1835)+(L1835*H1835)),2)</f>
        <v>205.25</v>
      </c>
      <c r="O1835" s="45"/>
      <c r="P1835" s="71">
        <v>5.45</v>
      </c>
      <c r="Q1835" s="71">
        <v>4.74</v>
      </c>
      <c r="R1835" s="71">
        <v>254.75</v>
      </c>
      <c r="S1835" s="71">
        <v>254.75</v>
      </c>
      <c r="T1835" s="162">
        <f t="shared" si="214"/>
        <v>-49.5</v>
      </c>
      <c r="U1835" s="71">
        <f t="shared" si="215"/>
        <v>109.75</v>
      </c>
      <c r="V1835" s="71">
        <f t="shared" si="216"/>
        <v>95.5</v>
      </c>
    </row>
    <row r="1836" spans="1:22" ht="24" x14ac:dyDescent="0.3">
      <c r="A1836" s="60" t="s">
        <v>4795</v>
      </c>
      <c r="B1836" s="190" t="s">
        <v>2578</v>
      </c>
      <c r="C1836" s="191" t="s">
        <v>131</v>
      </c>
      <c r="D1836" s="192">
        <v>89802</v>
      </c>
      <c r="E1836" s="193" t="s">
        <v>2965</v>
      </c>
      <c r="F1836" s="194" t="s">
        <v>102</v>
      </c>
      <c r="G1836" s="195">
        <v>5</v>
      </c>
      <c r="H1836" s="196">
        <v>5</v>
      </c>
      <c r="I1836" s="197">
        <v>9.44</v>
      </c>
      <c r="J1836" s="196">
        <v>7.61</v>
      </c>
      <c r="K1836" s="197">
        <v>1.26</v>
      </c>
      <c r="L1836" s="196">
        <v>1.01</v>
      </c>
      <c r="M1836" s="196">
        <f t="shared" si="219"/>
        <v>43.1</v>
      </c>
      <c r="N1836" s="196">
        <f t="shared" si="220"/>
        <v>43.1</v>
      </c>
      <c r="O1836" s="45"/>
      <c r="P1836" s="71">
        <v>9.44</v>
      </c>
      <c r="Q1836" s="71">
        <v>1.26</v>
      </c>
      <c r="R1836" s="71">
        <v>53.5</v>
      </c>
      <c r="S1836" s="71">
        <v>53.5</v>
      </c>
      <c r="T1836" s="162">
        <f t="shared" si="214"/>
        <v>-10.399999999999999</v>
      </c>
      <c r="U1836" s="71">
        <f t="shared" si="215"/>
        <v>38.049999999999997</v>
      </c>
      <c r="V1836" s="71">
        <f t="shared" si="216"/>
        <v>5.05</v>
      </c>
    </row>
    <row r="1837" spans="1:22" x14ac:dyDescent="0.25">
      <c r="A1837" s="60" t="s">
        <v>4796</v>
      </c>
      <c r="B1837" s="190" t="s">
        <v>2579</v>
      </c>
      <c r="C1837" s="191" t="s">
        <v>107</v>
      </c>
      <c r="D1837" s="192">
        <v>81924</v>
      </c>
      <c r="E1837" s="198" t="s">
        <v>758</v>
      </c>
      <c r="F1837" s="194" t="s">
        <v>102</v>
      </c>
      <c r="G1837" s="195">
        <v>4</v>
      </c>
      <c r="H1837" s="196">
        <v>4</v>
      </c>
      <c r="I1837" s="197">
        <v>9.81</v>
      </c>
      <c r="J1837" s="196">
        <v>7.91</v>
      </c>
      <c r="K1837" s="197">
        <v>16.82</v>
      </c>
      <c r="L1837" s="196">
        <v>13.56</v>
      </c>
      <c r="M1837" s="196">
        <f t="shared" si="219"/>
        <v>85.88</v>
      </c>
      <c r="N1837" s="196">
        <f t="shared" si="220"/>
        <v>85.88</v>
      </c>
      <c r="O1837" s="37"/>
      <c r="P1837" s="71">
        <v>9.81</v>
      </c>
      <c r="Q1837" s="71">
        <v>16.82</v>
      </c>
      <c r="R1837" s="71">
        <v>106.52</v>
      </c>
      <c r="S1837" s="71">
        <v>106.52</v>
      </c>
      <c r="T1837" s="162">
        <f t="shared" si="214"/>
        <v>-20.64</v>
      </c>
      <c r="U1837" s="71">
        <f t="shared" si="215"/>
        <v>31.64</v>
      </c>
      <c r="V1837" s="71">
        <f t="shared" si="216"/>
        <v>54.24</v>
      </c>
    </row>
    <row r="1838" spans="1:22" x14ac:dyDescent="0.25">
      <c r="A1838" s="60" t="s">
        <v>4797</v>
      </c>
      <c r="B1838" s="190" t="s">
        <v>2580</v>
      </c>
      <c r="C1838" s="191" t="s">
        <v>107</v>
      </c>
      <c r="D1838" s="192">
        <v>81936</v>
      </c>
      <c r="E1838" s="198" t="s">
        <v>760</v>
      </c>
      <c r="F1838" s="194" t="s">
        <v>102</v>
      </c>
      <c r="G1838" s="195">
        <v>7</v>
      </c>
      <c r="H1838" s="196">
        <v>7</v>
      </c>
      <c r="I1838" s="197">
        <v>3.22</v>
      </c>
      <c r="J1838" s="196">
        <v>2.59</v>
      </c>
      <c r="K1838" s="197">
        <v>10.46</v>
      </c>
      <c r="L1838" s="196">
        <v>8.43</v>
      </c>
      <c r="M1838" s="196">
        <f t="shared" si="219"/>
        <v>77.14</v>
      </c>
      <c r="N1838" s="196">
        <f t="shared" si="220"/>
        <v>77.14</v>
      </c>
      <c r="O1838" s="37"/>
      <c r="P1838" s="71">
        <v>3.22</v>
      </c>
      <c r="Q1838" s="71">
        <v>10.46</v>
      </c>
      <c r="R1838" s="71">
        <v>95.76</v>
      </c>
      <c r="S1838" s="71">
        <v>95.76</v>
      </c>
      <c r="T1838" s="162">
        <f t="shared" si="214"/>
        <v>-18.620000000000005</v>
      </c>
      <c r="U1838" s="71">
        <f t="shared" si="215"/>
        <v>18.13</v>
      </c>
      <c r="V1838" s="71">
        <f t="shared" si="216"/>
        <v>59.01</v>
      </c>
    </row>
    <row r="1839" spans="1:22" x14ac:dyDescent="0.25">
      <c r="A1839" s="60" t="s">
        <v>4798</v>
      </c>
      <c r="B1839" s="190" t="s">
        <v>2581</v>
      </c>
      <c r="C1839" s="191" t="s">
        <v>107</v>
      </c>
      <c r="D1839" s="192">
        <v>81938</v>
      </c>
      <c r="E1839" s="198" t="s">
        <v>762</v>
      </c>
      <c r="F1839" s="194" t="s">
        <v>102</v>
      </c>
      <c r="G1839" s="195">
        <v>8</v>
      </c>
      <c r="H1839" s="196">
        <v>8</v>
      </c>
      <c r="I1839" s="197">
        <v>9.75</v>
      </c>
      <c r="J1839" s="196">
        <v>7.86</v>
      </c>
      <c r="K1839" s="197">
        <v>16.82</v>
      </c>
      <c r="L1839" s="196">
        <v>13.56</v>
      </c>
      <c r="M1839" s="196">
        <f t="shared" si="219"/>
        <v>171.36</v>
      </c>
      <c r="N1839" s="196">
        <f t="shared" si="220"/>
        <v>171.36</v>
      </c>
      <c r="O1839" s="37"/>
      <c r="P1839" s="71">
        <v>9.75</v>
      </c>
      <c r="Q1839" s="71">
        <v>16.82</v>
      </c>
      <c r="R1839" s="71">
        <v>212.56</v>
      </c>
      <c r="S1839" s="71">
        <v>212.56</v>
      </c>
      <c r="T1839" s="162">
        <f t="shared" si="214"/>
        <v>-41.199999999999989</v>
      </c>
      <c r="U1839" s="71">
        <f t="shared" si="215"/>
        <v>62.88</v>
      </c>
      <c r="V1839" s="71">
        <f t="shared" si="216"/>
        <v>108.48</v>
      </c>
    </row>
    <row r="1840" spans="1:22" x14ac:dyDescent="0.25">
      <c r="A1840" s="60" t="s">
        <v>4799</v>
      </c>
      <c r="B1840" s="190" t="s">
        <v>2582</v>
      </c>
      <c r="C1840" s="191" t="s">
        <v>107</v>
      </c>
      <c r="D1840" s="192">
        <v>81928</v>
      </c>
      <c r="E1840" s="198" t="s">
        <v>764</v>
      </c>
      <c r="F1840" s="194" t="s">
        <v>102</v>
      </c>
      <c r="G1840" s="195">
        <v>6</v>
      </c>
      <c r="H1840" s="196">
        <v>6</v>
      </c>
      <c r="I1840" s="197">
        <v>3.49</v>
      </c>
      <c r="J1840" s="196">
        <v>2.81</v>
      </c>
      <c r="K1840" s="197">
        <v>10.46</v>
      </c>
      <c r="L1840" s="196">
        <v>8.43</v>
      </c>
      <c r="M1840" s="196">
        <f t="shared" si="219"/>
        <v>67.44</v>
      </c>
      <c r="N1840" s="196">
        <f t="shared" si="220"/>
        <v>67.44</v>
      </c>
      <c r="O1840" s="37"/>
      <c r="P1840" s="71">
        <v>3.49</v>
      </c>
      <c r="Q1840" s="71">
        <v>10.46</v>
      </c>
      <c r="R1840" s="71">
        <v>83.7</v>
      </c>
      <c r="S1840" s="71">
        <v>83.7</v>
      </c>
      <c r="T1840" s="162">
        <f t="shared" si="214"/>
        <v>-16.260000000000005</v>
      </c>
      <c r="U1840" s="71">
        <f t="shared" si="215"/>
        <v>16.86</v>
      </c>
      <c r="V1840" s="71">
        <f t="shared" si="216"/>
        <v>50.58</v>
      </c>
    </row>
    <row r="1841" spans="1:22" x14ac:dyDescent="0.25">
      <c r="A1841" s="60" t="s">
        <v>4800</v>
      </c>
      <c r="B1841" s="200" t="s">
        <v>2583</v>
      </c>
      <c r="C1841" s="201"/>
      <c r="D1841" s="201"/>
      <c r="E1841" s="202" t="s">
        <v>766</v>
      </c>
      <c r="F1841" s="201"/>
      <c r="G1841" s="203"/>
      <c r="H1841" s="203"/>
      <c r="I1841" s="177"/>
      <c r="J1841" s="203"/>
      <c r="K1841" s="177"/>
      <c r="L1841" s="203"/>
      <c r="M1841" s="204">
        <f>SUM(M1842:M1843)</f>
        <v>364.99</v>
      </c>
      <c r="N1841" s="204">
        <f>SUM(N1842:N1843)</f>
        <v>364.99</v>
      </c>
      <c r="O1841" s="37"/>
      <c r="P1841" s="72"/>
      <c r="Q1841" s="72"/>
      <c r="R1841" s="73">
        <v>452.62</v>
      </c>
      <c r="S1841" s="73">
        <v>452.62</v>
      </c>
      <c r="T1841" s="162">
        <f t="shared" si="214"/>
        <v>-87.63</v>
      </c>
      <c r="U1841" s="71">
        <f t="shared" si="215"/>
        <v>0</v>
      </c>
      <c r="V1841" s="71">
        <f t="shared" si="216"/>
        <v>0</v>
      </c>
    </row>
    <row r="1842" spans="1:22" x14ac:dyDescent="0.25">
      <c r="A1842" s="60" t="s">
        <v>4801</v>
      </c>
      <c r="B1842" s="190" t="s">
        <v>2584</v>
      </c>
      <c r="C1842" s="191" t="s">
        <v>107</v>
      </c>
      <c r="D1842" s="192">
        <v>81973</v>
      </c>
      <c r="E1842" s="198" t="s">
        <v>768</v>
      </c>
      <c r="F1842" s="194" t="s">
        <v>102</v>
      </c>
      <c r="G1842" s="195">
        <v>3</v>
      </c>
      <c r="H1842" s="196">
        <v>3</v>
      </c>
      <c r="I1842" s="197">
        <v>14.67</v>
      </c>
      <c r="J1842" s="196">
        <v>11.83</v>
      </c>
      <c r="K1842" s="197">
        <v>17.190000000000001</v>
      </c>
      <c r="L1842" s="196">
        <v>13.86</v>
      </c>
      <c r="M1842" s="196">
        <f>TRUNC(((J1842*G1842)+(L1842*G1842)),2)</f>
        <v>77.069999999999993</v>
      </c>
      <c r="N1842" s="196">
        <f>TRUNC(((J1842*H1842)+(L1842*H1842)),2)</f>
        <v>77.069999999999993</v>
      </c>
      <c r="O1842" s="37"/>
      <c r="P1842" s="71">
        <v>14.67</v>
      </c>
      <c r="Q1842" s="71">
        <v>17.190000000000001</v>
      </c>
      <c r="R1842" s="71">
        <v>95.58</v>
      </c>
      <c r="S1842" s="71">
        <v>95.58</v>
      </c>
      <c r="T1842" s="162">
        <f t="shared" si="214"/>
        <v>-18.510000000000005</v>
      </c>
      <c r="U1842" s="71">
        <f t="shared" si="215"/>
        <v>35.49</v>
      </c>
      <c r="V1842" s="71">
        <f t="shared" si="216"/>
        <v>41.58</v>
      </c>
    </row>
    <row r="1843" spans="1:22" x14ac:dyDescent="0.25">
      <c r="A1843" s="60" t="s">
        <v>4802</v>
      </c>
      <c r="B1843" s="190" t="s">
        <v>2585</v>
      </c>
      <c r="C1843" s="191" t="s">
        <v>107</v>
      </c>
      <c r="D1843" s="192">
        <v>81975</v>
      </c>
      <c r="E1843" s="198" t="s">
        <v>770</v>
      </c>
      <c r="F1843" s="194" t="s">
        <v>102</v>
      </c>
      <c r="G1843" s="195">
        <v>8</v>
      </c>
      <c r="H1843" s="196">
        <v>8</v>
      </c>
      <c r="I1843" s="197">
        <v>27.44</v>
      </c>
      <c r="J1843" s="196">
        <v>22.13</v>
      </c>
      <c r="K1843" s="197">
        <v>17.190000000000001</v>
      </c>
      <c r="L1843" s="196">
        <v>13.86</v>
      </c>
      <c r="M1843" s="196">
        <f>TRUNC(((J1843*G1843)+(L1843*G1843)),2)</f>
        <v>287.92</v>
      </c>
      <c r="N1843" s="196">
        <f>TRUNC(((J1843*H1843)+(L1843*H1843)),2)</f>
        <v>287.92</v>
      </c>
      <c r="O1843" s="37"/>
      <c r="P1843" s="71">
        <v>27.44</v>
      </c>
      <c r="Q1843" s="71">
        <v>17.190000000000001</v>
      </c>
      <c r="R1843" s="71">
        <v>357.04</v>
      </c>
      <c r="S1843" s="71">
        <v>357.04</v>
      </c>
      <c r="T1843" s="162">
        <f t="shared" si="214"/>
        <v>-69.12</v>
      </c>
      <c r="U1843" s="71">
        <f t="shared" si="215"/>
        <v>177.04</v>
      </c>
      <c r="V1843" s="71">
        <f t="shared" si="216"/>
        <v>110.88</v>
      </c>
    </row>
    <row r="1844" spans="1:22" x14ac:dyDescent="0.25">
      <c r="A1844" s="60" t="s">
        <v>4803</v>
      </c>
      <c r="B1844" s="200" t="s">
        <v>2586</v>
      </c>
      <c r="C1844" s="201"/>
      <c r="D1844" s="201"/>
      <c r="E1844" s="202" t="s">
        <v>772</v>
      </c>
      <c r="F1844" s="201"/>
      <c r="G1844" s="203"/>
      <c r="H1844" s="203"/>
      <c r="I1844" s="177"/>
      <c r="J1844" s="203"/>
      <c r="K1844" s="177"/>
      <c r="L1844" s="203"/>
      <c r="M1844" s="204">
        <f>SUM(M1845:M1847)</f>
        <v>97.04</v>
      </c>
      <c r="N1844" s="204">
        <f>SUM(N1845:N1847)</f>
        <v>97.04</v>
      </c>
      <c r="O1844" s="37"/>
      <c r="P1844" s="72"/>
      <c r="Q1844" s="72"/>
      <c r="R1844" s="73">
        <v>120.52</v>
      </c>
      <c r="S1844" s="73">
        <v>120.52</v>
      </c>
      <c r="T1844" s="162">
        <f t="shared" si="214"/>
        <v>-23.47999999999999</v>
      </c>
      <c r="U1844" s="71">
        <f t="shared" si="215"/>
        <v>0</v>
      </c>
      <c r="V1844" s="71">
        <f t="shared" si="216"/>
        <v>0</v>
      </c>
    </row>
    <row r="1845" spans="1:22" x14ac:dyDescent="0.25">
      <c r="A1845" s="60" t="s">
        <v>4804</v>
      </c>
      <c r="B1845" s="190" t="s">
        <v>2587</v>
      </c>
      <c r="C1845" s="191" t="s">
        <v>107</v>
      </c>
      <c r="D1845" s="192">
        <v>82001</v>
      </c>
      <c r="E1845" s="198" t="s">
        <v>774</v>
      </c>
      <c r="F1845" s="194" t="s">
        <v>102</v>
      </c>
      <c r="G1845" s="195">
        <v>5</v>
      </c>
      <c r="H1845" s="196">
        <v>5</v>
      </c>
      <c r="I1845" s="197">
        <v>1.75</v>
      </c>
      <c r="J1845" s="196">
        <v>1.41</v>
      </c>
      <c r="K1845" s="197">
        <v>5.23</v>
      </c>
      <c r="L1845" s="196">
        <v>4.21</v>
      </c>
      <c r="M1845" s="196">
        <f>TRUNC(((J1845*G1845)+(L1845*G1845)),2)</f>
        <v>28.1</v>
      </c>
      <c r="N1845" s="196">
        <f>TRUNC(((J1845*H1845)+(L1845*H1845)),2)</f>
        <v>28.1</v>
      </c>
      <c r="O1845" s="37"/>
      <c r="P1845" s="71">
        <v>1.75</v>
      </c>
      <c r="Q1845" s="71">
        <v>5.23</v>
      </c>
      <c r="R1845" s="71">
        <v>34.9</v>
      </c>
      <c r="S1845" s="71">
        <v>34.9</v>
      </c>
      <c r="T1845" s="162">
        <f t="shared" si="214"/>
        <v>-6.7999999999999972</v>
      </c>
      <c r="U1845" s="71">
        <f t="shared" si="215"/>
        <v>7.05</v>
      </c>
      <c r="V1845" s="71">
        <f t="shared" si="216"/>
        <v>21.05</v>
      </c>
    </row>
    <row r="1846" spans="1:22" x14ac:dyDescent="0.25">
      <c r="A1846" s="60" t="s">
        <v>4805</v>
      </c>
      <c r="B1846" s="190" t="s">
        <v>2588</v>
      </c>
      <c r="C1846" s="191" t="s">
        <v>107</v>
      </c>
      <c r="D1846" s="192">
        <v>82002</v>
      </c>
      <c r="E1846" s="198" t="s">
        <v>776</v>
      </c>
      <c r="F1846" s="194" t="s">
        <v>102</v>
      </c>
      <c r="G1846" s="195">
        <v>5</v>
      </c>
      <c r="H1846" s="196">
        <v>5</v>
      </c>
      <c r="I1846" s="197">
        <v>2.9</v>
      </c>
      <c r="J1846" s="196">
        <v>2.33</v>
      </c>
      <c r="K1846" s="197">
        <v>5.23</v>
      </c>
      <c r="L1846" s="196">
        <v>4.21</v>
      </c>
      <c r="M1846" s="196">
        <f>TRUNC(((J1846*G1846)+(L1846*G1846)),2)</f>
        <v>32.700000000000003</v>
      </c>
      <c r="N1846" s="196">
        <f>TRUNC(((J1846*H1846)+(L1846*H1846)),2)</f>
        <v>32.700000000000003</v>
      </c>
      <c r="O1846" s="37"/>
      <c r="P1846" s="71">
        <v>2.9</v>
      </c>
      <c r="Q1846" s="71">
        <v>5.23</v>
      </c>
      <c r="R1846" s="71">
        <v>40.65</v>
      </c>
      <c r="S1846" s="71">
        <v>40.65</v>
      </c>
      <c r="T1846" s="162">
        <f t="shared" si="214"/>
        <v>-7.9499999999999957</v>
      </c>
      <c r="U1846" s="71">
        <f t="shared" si="215"/>
        <v>11.65</v>
      </c>
      <c r="V1846" s="71">
        <f t="shared" si="216"/>
        <v>21.05</v>
      </c>
    </row>
    <row r="1847" spans="1:22" x14ac:dyDescent="0.25">
      <c r="A1847" s="60" t="s">
        <v>4806</v>
      </c>
      <c r="B1847" s="190" t="s">
        <v>2589</v>
      </c>
      <c r="C1847" s="191" t="s">
        <v>107</v>
      </c>
      <c r="D1847" s="192">
        <v>82004</v>
      </c>
      <c r="E1847" s="198" t="s">
        <v>778</v>
      </c>
      <c r="F1847" s="194" t="s">
        <v>102</v>
      </c>
      <c r="G1847" s="195">
        <v>3</v>
      </c>
      <c r="H1847" s="196">
        <v>3</v>
      </c>
      <c r="I1847" s="197">
        <v>6.4</v>
      </c>
      <c r="J1847" s="196">
        <v>5.16</v>
      </c>
      <c r="K1847" s="197">
        <v>8.59</v>
      </c>
      <c r="L1847" s="196">
        <v>6.92</v>
      </c>
      <c r="M1847" s="196">
        <f>TRUNC(((J1847*G1847)+(L1847*G1847)),2)</f>
        <v>36.24</v>
      </c>
      <c r="N1847" s="196">
        <f>TRUNC(((J1847*H1847)+(L1847*H1847)),2)</f>
        <v>36.24</v>
      </c>
      <c r="O1847" s="37"/>
      <c r="P1847" s="71">
        <v>6.4</v>
      </c>
      <c r="Q1847" s="71">
        <v>8.59</v>
      </c>
      <c r="R1847" s="71">
        <v>44.97</v>
      </c>
      <c r="S1847" s="71">
        <v>44.97</v>
      </c>
      <c r="T1847" s="162">
        <f t="shared" si="214"/>
        <v>-8.7299999999999969</v>
      </c>
      <c r="U1847" s="71">
        <f t="shared" si="215"/>
        <v>15.48</v>
      </c>
      <c r="V1847" s="71">
        <f t="shared" si="216"/>
        <v>20.76</v>
      </c>
    </row>
    <row r="1848" spans="1:22" x14ac:dyDescent="0.25">
      <c r="A1848" s="60" t="s">
        <v>4807</v>
      </c>
      <c r="B1848" s="200" t="s">
        <v>2590</v>
      </c>
      <c r="C1848" s="201"/>
      <c r="D1848" s="201"/>
      <c r="E1848" s="202" t="s">
        <v>780</v>
      </c>
      <c r="F1848" s="201"/>
      <c r="G1848" s="203"/>
      <c r="H1848" s="203"/>
      <c r="I1848" s="177"/>
      <c r="J1848" s="203"/>
      <c r="K1848" s="177"/>
      <c r="L1848" s="203"/>
      <c r="M1848" s="204">
        <f>SUM(M1849:M1850)</f>
        <v>129.02000000000001</v>
      </c>
      <c r="N1848" s="204">
        <f>SUM(N1849:N1850)</f>
        <v>129.02000000000001</v>
      </c>
      <c r="O1848" s="37"/>
      <c r="P1848" s="72"/>
      <c r="Q1848" s="72"/>
      <c r="R1848" s="73">
        <v>160.1</v>
      </c>
      <c r="S1848" s="73">
        <v>160.1</v>
      </c>
      <c r="T1848" s="162">
        <f t="shared" si="214"/>
        <v>-31.079999999999984</v>
      </c>
      <c r="U1848" s="71">
        <f t="shared" si="215"/>
        <v>0</v>
      </c>
      <c r="V1848" s="71">
        <f t="shared" si="216"/>
        <v>0</v>
      </c>
    </row>
    <row r="1849" spans="1:22" x14ac:dyDescent="0.25">
      <c r="A1849" s="60" t="s">
        <v>4808</v>
      </c>
      <c r="B1849" s="190" t="s">
        <v>2591</v>
      </c>
      <c r="C1849" s="191" t="s">
        <v>107</v>
      </c>
      <c r="D1849" s="192">
        <v>81885</v>
      </c>
      <c r="E1849" s="198" t="s">
        <v>782</v>
      </c>
      <c r="F1849" s="194" t="s">
        <v>102</v>
      </c>
      <c r="G1849" s="195">
        <v>6</v>
      </c>
      <c r="H1849" s="196">
        <v>6</v>
      </c>
      <c r="I1849" s="197">
        <v>9.76</v>
      </c>
      <c r="J1849" s="196">
        <v>7.87</v>
      </c>
      <c r="K1849" s="197">
        <v>2.61</v>
      </c>
      <c r="L1849" s="196">
        <v>2.1</v>
      </c>
      <c r="M1849" s="196">
        <f>TRUNC(((J1849*G1849)+(L1849*G1849)),2)</f>
        <v>59.82</v>
      </c>
      <c r="N1849" s="196">
        <f>TRUNC(((J1849*H1849)+(L1849*H1849)),2)</f>
        <v>59.82</v>
      </c>
      <c r="O1849" s="37"/>
      <c r="P1849" s="71">
        <v>9.76</v>
      </c>
      <c r="Q1849" s="71">
        <v>2.61</v>
      </c>
      <c r="R1849" s="71">
        <v>74.22</v>
      </c>
      <c r="S1849" s="71">
        <v>74.22</v>
      </c>
      <c r="T1849" s="162">
        <f t="shared" si="214"/>
        <v>-14.399999999999999</v>
      </c>
      <c r="U1849" s="71">
        <f t="shared" si="215"/>
        <v>47.22</v>
      </c>
      <c r="V1849" s="71">
        <f t="shared" si="216"/>
        <v>12.6</v>
      </c>
    </row>
    <row r="1850" spans="1:22" x14ac:dyDescent="0.25">
      <c r="A1850" s="60" t="s">
        <v>4809</v>
      </c>
      <c r="B1850" s="190" t="s">
        <v>2592</v>
      </c>
      <c r="C1850" s="191" t="s">
        <v>107</v>
      </c>
      <c r="D1850" s="192">
        <v>82103</v>
      </c>
      <c r="E1850" s="198" t="s">
        <v>784</v>
      </c>
      <c r="F1850" s="194" t="s">
        <v>102</v>
      </c>
      <c r="G1850" s="195">
        <v>4</v>
      </c>
      <c r="H1850" s="196">
        <v>4</v>
      </c>
      <c r="I1850" s="197">
        <v>6.53</v>
      </c>
      <c r="J1850" s="196">
        <v>5.26</v>
      </c>
      <c r="K1850" s="197">
        <v>14.94</v>
      </c>
      <c r="L1850" s="196">
        <v>12.04</v>
      </c>
      <c r="M1850" s="196">
        <f>TRUNC(((J1850*G1850)+(L1850*G1850)),2)</f>
        <v>69.2</v>
      </c>
      <c r="N1850" s="196">
        <f>TRUNC(((J1850*H1850)+(L1850*H1850)),2)</f>
        <v>69.2</v>
      </c>
      <c r="O1850" s="37"/>
      <c r="P1850" s="71">
        <v>6.53</v>
      </c>
      <c r="Q1850" s="71">
        <v>14.94</v>
      </c>
      <c r="R1850" s="71">
        <v>85.88</v>
      </c>
      <c r="S1850" s="71">
        <v>85.88</v>
      </c>
      <c r="T1850" s="162">
        <f t="shared" si="214"/>
        <v>-16.679999999999993</v>
      </c>
      <c r="U1850" s="71">
        <f t="shared" si="215"/>
        <v>21.04</v>
      </c>
      <c r="V1850" s="71">
        <f t="shared" si="216"/>
        <v>48.16</v>
      </c>
    </row>
    <row r="1851" spans="1:22" x14ac:dyDescent="0.25">
      <c r="A1851" s="60" t="s">
        <v>4810</v>
      </c>
      <c r="B1851" s="200" t="s">
        <v>2593</v>
      </c>
      <c r="C1851" s="201"/>
      <c r="D1851" s="201"/>
      <c r="E1851" s="202" t="s">
        <v>716</v>
      </c>
      <c r="F1851" s="201"/>
      <c r="G1851" s="203"/>
      <c r="H1851" s="203"/>
      <c r="I1851" s="177"/>
      <c r="J1851" s="203"/>
      <c r="K1851" s="177"/>
      <c r="L1851" s="203"/>
      <c r="M1851" s="204">
        <f>M1852</f>
        <v>99.68</v>
      </c>
      <c r="N1851" s="204">
        <f>N1852</f>
        <v>99.68</v>
      </c>
      <c r="O1851" s="37"/>
      <c r="P1851" s="72"/>
      <c r="Q1851" s="72"/>
      <c r="R1851" s="73">
        <v>123.68</v>
      </c>
      <c r="S1851" s="73">
        <v>123.68</v>
      </c>
      <c r="T1851" s="162">
        <f t="shared" si="214"/>
        <v>-24</v>
      </c>
      <c r="U1851" s="71">
        <f t="shared" si="215"/>
        <v>0</v>
      </c>
      <c r="V1851" s="71">
        <f t="shared" si="216"/>
        <v>0</v>
      </c>
    </row>
    <row r="1852" spans="1:22" x14ac:dyDescent="0.25">
      <c r="A1852" s="60" t="s">
        <v>4811</v>
      </c>
      <c r="B1852" s="190" t="s">
        <v>2594</v>
      </c>
      <c r="C1852" s="191" t="s">
        <v>107</v>
      </c>
      <c r="D1852" s="192">
        <v>82230</v>
      </c>
      <c r="E1852" s="198" t="s">
        <v>787</v>
      </c>
      <c r="F1852" s="194" t="s">
        <v>102</v>
      </c>
      <c r="G1852" s="195">
        <v>8</v>
      </c>
      <c r="H1852" s="196">
        <v>8</v>
      </c>
      <c r="I1852" s="197">
        <v>4.62</v>
      </c>
      <c r="J1852" s="196">
        <v>3.72</v>
      </c>
      <c r="K1852" s="197">
        <v>10.84</v>
      </c>
      <c r="L1852" s="196">
        <v>8.74</v>
      </c>
      <c r="M1852" s="196">
        <f>TRUNC(((J1852*G1852)+(L1852*G1852)),2)</f>
        <v>99.68</v>
      </c>
      <c r="N1852" s="196">
        <f>TRUNC(((J1852*H1852)+(L1852*H1852)),2)</f>
        <v>99.68</v>
      </c>
      <c r="O1852" s="37"/>
      <c r="P1852" s="71">
        <v>4.62</v>
      </c>
      <c r="Q1852" s="71">
        <v>10.84</v>
      </c>
      <c r="R1852" s="71">
        <v>123.68</v>
      </c>
      <c r="S1852" s="71">
        <v>123.68</v>
      </c>
      <c r="T1852" s="162">
        <f t="shared" si="214"/>
        <v>-24</v>
      </c>
      <c r="U1852" s="71">
        <f t="shared" si="215"/>
        <v>29.76</v>
      </c>
      <c r="V1852" s="71">
        <f t="shared" si="216"/>
        <v>69.92</v>
      </c>
    </row>
    <row r="1853" spans="1:22" x14ac:dyDescent="0.25">
      <c r="A1853" s="60" t="s">
        <v>4812</v>
      </c>
      <c r="B1853" s="200" t="s">
        <v>2595</v>
      </c>
      <c r="C1853" s="201"/>
      <c r="D1853" s="201"/>
      <c r="E1853" s="202" t="s">
        <v>789</v>
      </c>
      <c r="F1853" s="201"/>
      <c r="G1853" s="203"/>
      <c r="H1853" s="203"/>
      <c r="I1853" s="177"/>
      <c r="J1853" s="203"/>
      <c r="K1853" s="177"/>
      <c r="L1853" s="203"/>
      <c r="M1853" s="204">
        <f>SUM(M1854:M1856)</f>
        <v>1543.56</v>
      </c>
      <c r="N1853" s="204">
        <f>SUM(N1854:N1856)</f>
        <v>1543.56</v>
      </c>
      <c r="O1853" s="37"/>
      <c r="P1853" s="72"/>
      <c r="Q1853" s="72"/>
      <c r="R1853" s="73">
        <v>1915.08</v>
      </c>
      <c r="S1853" s="73">
        <v>1915.08</v>
      </c>
      <c r="T1853" s="162">
        <f t="shared" si="214"/>
        <v>-371.52</v>
      </c>
      <c r="U1853" s="71">
        <f t="shared" si="215"/>
        <v>0</v>
      </c>
      <c r="V1853" s="71">
        <f t="shared" si="216"/>
        <v>0</v>
      </c>
    </row>
    <row r="1854" spans="1:22" x14ac:dyDescent="0.25">
      <c r="A1854" s="60" t="s">
        <v>4813</v>
      </c>
      <c r="B1854" s="190" t="s">
        <v>2596</v>
      </c>
      <c r="C1854" s="191" t="s">
        <v>107</v>
      </c>
      <c r="D1854" s="192">
        <v>82301</v>
      </c>
      <c r="E1854" s="198" t="s">
        <v>791</v>
      </c>
      <c r="F1854" s="194" t="s">
        <v>143</v>
      </c>
      <c r="G1854" s="195">
        <v>36</v>
      </c>
      <c r="H1854" s="196">
        <v>36</v>
      </c>
      <c r="I1854" s="197">
        <v>6.83</v>
      </c>
      <c r="J1854" s="196">
        <v>5.5</v>
      </c>
      <c r="K1854" s="197">
        <v>8.9600000000000009</v>
      </c>
      <c r="L1854" s="196">
        <v>7.22</v>
      </c>
      <c r="M1854" s="196">
        <f>TRUNC(((J1854*G1854)+(L1854*G1854)),2)</f>
        <v>457.92</v>
      </c>
      <c r="N1854" s="196">
        <f>TRUNC(((J1854*H1854)+(L1854*H1854)),2)</f>
        <v>457.92</v>
      </c>
      <c r="O1854" s="37"/>
      <c r="P1854" s="71">
        <v>6.83</v>
      </c>
      <c r="Q1854" s="71">
        <v>8.9600000000000009</v>
      </c>
      <c r="R1854" s="71">
        <v>568.44000000000005</v>
      </c>
      <c r="S1854" s="71">
        <v>568.44000000000005</v>
      </c>
      <c r="T1854" s="162">
        <f t="shared" si="214"/>
        <v>-110.52000000000004</v>
      </c>
      <c r="U1854" s="71">
        <f t="shared" si="215"/>
        <v>198</v>
      </c>
      <c r="V1854" s="71">
        <f t="shared" si="216"/>
        <v>259.92</v>
      </c>
    </row>
    <row r="1855" spans="1:22" ht="24" x14ac:dyDescent="0.3">
      <c r="A1855" s="60" t="s">
        <v>4814</v>
      </c>
      <c r="B1855" s="190" t="s">
        <v>2597</v>
      </c>
      <c r="C1855" s="191" t="s">
        <v>131</v>
      </c>
      <c r="D1855" s="192">
        <v>89798</v>
      </c>
      <c r="E1855" s="198" t="s">
        <v>793</v>
      </c>
      <c r="F1855" s="194" t="s">
        <v>143</v>
      </c>
      <c r="G1855" s="195">
        <v>24</v>
      </c>
      <c r="H1855" s="196">
        <v>24</v>
      </c>
      <c r="I1855" s="197">
        <v>11.89</v>
      </c>
      <c r="J1855" s="196">
        <v>9.58</v>
      </c>
      <c r="K1855" s="197">
        <v>1.53</v>
      </c>
      <c r="L1855" s="196">
        <v>1.23</v>
      </c>
      <c r="M1855" s="196">
        <f>TRUNC(((J1855*G1855)+(L1855*G1855)),2)</f>
        <v>259.44</v>
      </c>
      <c r="N1855" s="196">
        <f>TRUNC(((J1855*H1855)+(L1855*H1855)),2)</f>
        <v>259.44</v>
      </c>
      <c r="O1855" s="45"/>
      <c r="P1855" s="71">
        <v>11.89</v>
      </c>
      <c r="Q1855" s="71">
        <v>1.53</v>
      </c>
      <c r="R1855" s="71">
        <v>322.08</v>
      </c>
      <c r="S1855" s="71">
        <v>322.08</v>
      </c>
      <c r="T1855" s="162">
        <f t="shared" si="214"/>
        <v>-62.639999999999986</v>
      </c>
      <c r="U1855" s="71">
        <f t="shared" si="215"/>
        <v>229.92</v>
      </c>
      <c r="V1855" s="71">
        <f t="shared" si="216"/>
        <v>29.52</v>
      </c>
    </row>
    <row r="1856" spans="1:22" ht="24" x14ac:dyDescent="0.3">
      <c r="A1856" s="60" t="s">
        <v>4815</v>
      </c>
      <c r="B1856" s="190" t="s">
        <v>2598</v>
      </c>
      <c r="C1856" s="191" t="s">
        <v>131</v>
      </c>
      <c r="D1856" s="192">
        <v>89800</v>
      </c>
      <c r="E1856" s="198" t="s">
        <v>795</v>
      </c>
      <c r="F1856" s="194" t="s">
        <v>143</v>
      </c>
      <c r="G1856" s="195">
        <v>36</v>
      </c>
      <c r="H1856" s="196">
        <v>36</v>
      </c>
      <c r="I1856" s="197">
        <v>18.649999999999999</v>
      </c>
      <c r="J1856" s="196">
        <v>15.04</v>
      </c>
      <c r="K1856" s="197">
        <v>9.81</v>
      </c>
      <c r="L1856" s="196">
        <v>7.91</v>
      </c>
      <c r="M1856" s="196">
        <f>TRUNC(((J1856*G1856)+(L1856*G1856)),2)</f>
        <v>826.2</v>
      </c>
      <c r="N1856" s="196">
        <f>TRUNC(((J1856*H1856)+(L1856*H1856)),2)</f>
        <v>826.2</v>
      </c>
      <c r="O1856" s="45"/>
      <c r="P1856" s="71">
        <v>18.649999999999999</v>
      </c>
      <c r="Q1856" s="71">
        <v>9.81</v>
      </c>
      <c r="R1856" s="71">
        <v>1024.56</v>
      </c>
      <c r="S1856" s="71">
        <v>1024.56</v>
      </c>
      <c r="T1856" s="162">
        <f t="shared" si="214"/>
        <v>-198.3599999999999</v>
      </c>
      <c r="U1856" s="71">
        <f t="shared" si="215"/>
        <v>541.44000000000005</v>
      </c>
      <c r="V1856" s="71">
        <f t="shared" si="216"/>
        <v>284.76</v>
      </c>
    </row>
    <row r="1857" spans="1:22" x14ac:dyDescent="0.25">
      <c r="A1857" s="60" t="s">
        <v>4816</v>
      </c>
      <c r="B1857" s="184" t="s">
        <v>2599</v>
      </c>
      <c r="C1857" s="187"/>
      <c r="D1857" s="187"/>
      <c r="E1857" s="186" t="s">
        <v>797</v>
      </c>
      <c r="F1857" s="187"/>
      <c r="G1857" s="188"/>
      <c r="H1857" s="188"/>
      <c r="I1857" s="177"/>
      <c r="J1857" s="188"/>
      <c r="K1857" s="177"/>
      <c r="L1857" s="188"/>
      <c r="M1857" s="189">
        <f>SUM(M1858:M1859)</f>
        <v>1655.16</v>
      </c>
      <c r="N1857" s="189">
        <f>SUM(N1858:N1859)</f>
        <v>1655.16</v>
      </c>
      <c r="O1857" s="37"/>
      <c r="P1857" s="69"/>
      <c r="Q1857" s="69"/>
      <c r="R1857" s="70">
        <v>2052.36</v>
      </c>
      <c r="S1857" s="70">
        <v>2052.36</v>
      </c>
      <c r="T1857" s="162">
        <f t="shared" si="214"/>
        <v>-397.20000000000005</v>
      </c>
      <c r="U1857" s="71">
        <f t="shared" si="215"/>
        <v>0</v>
      </c>
      <c r="V1857" s="71">
        <f t="shared" si="216"/>
        <v>0</v>
      </c>
    </row>
    <row r="1858" spans="1:22" x14ac:dyDescent="0.25">
      <c r="A1858" s="60" t="s">
        <v>4817</v>
      </c>
      <c r="B1858" s="190" t="s">
        <v>2600</v>
      </c>
      <c r="C1858" s="191" t="s">
        <v>107</v>
      </c>
      <c r="D1858" s="192">
        <v>81825</v>
      </c>
      <c r="E1858" s="198" t="s">
        <v>799</v>
      </c>
      <c r="F1858" s="194" t="s">
        <v>102</v>
      </c>
      <c r="G1858" s="195">
        <v>4</v>
      </c>
      <c r="H1858" s="196">
        <v>4</v>
      </c>
      <c r="I1858" s="197">
        <v>161.47999999999999</v>
      </c>
      <c r="J1858" s="196">
        <v>130.22999999999999</v>
      </c>
      <c r="K1858" s="197">
        <v>269.39</v>
      </c>
      <c r="L1858" s="196">
        <v>217.26</v>
      </c>
      <c r="M1858" s="196">
        <f>TRUNC(((J1858*G1858)+(L1858*G1858)),2)</f>
        <v>1389.96</v>
      </c>
      <c r="N1858" s="196">
        <f>TRUNC(((J1858*H1858)+(L1858*H1858)),2)</f>
        <v>1389.96</v>
      </c>
      <c r="O1858" s="37"/>
      <c r="P1858" s="71">
        <v>161.47999999999999</v>
      </c>
      <c r="Q1858" s="71">
        <v>269.39</v>
      </c>
      <c r="R1858" s="71">
        <v>1723.48</v>
      </c>
      <c r="S1858" s="71">
        <v>1723.48</v>
      </c>
      <c r="T1858" s="162">
        <f t="shared" si="214"/>
        <v>-333.52</v>
      </c>
      <c r="U1858" s="71">
        <f t="shared" si="215"/>
        <v>520.91999999999996</v>
      </c>
      <c r="V1858" s="71">
        <f t="shared" si="216"/>
        <v>869.04</v>
      </c>
    </row>
    <row r="1859" spans="1:22" x14ac:dyDescent="0.3">
      <c r="A1859" s="60" t="s">
        <v>4818</v>
      </c>
      <c r="B1859" s="190" t="s">
        <v>2601</v>
      </c>
      <c r="C1859" s="191" t="s">
        <v>107</v>
      </c>
      <c r="D1859" s="192">
        <v>81826</v>
      </c>
      <c r="E1859" s="198" t="s">
        <v>801</v>
      </c>
      <c r="F1859" s="194" t="s">
        <v>102</v>
      </c>
      <c r="G1859" s="195">
        <v>4</v>
      </c>
      <c r="H1859" s="196">
        <v>4</v>
      </c>
      <c r="I1859" s="197">
        <v>67.099999999999994</v>
      </c>
      <c r="J1859" s="196">
        <v>54.11</v>
      </c>
      <c r="K1859" s="197">
        <v>15.12</v>
      </c>
      <c r="L1859" s="196">
        <v>12.19</v>
      </c>
      <c r="M1859" s="196">
        <f>TRUNC(((J1859*G1859)+(L1859*G1859)),2)</f>
        <v>265.2</v>
      </c>
      <c r="N1859" s="196">
        <f>TRUNC(((J1859*H1859)+(L1859*H1859)),2)</f>
        <v>265.2</v>
      </c>
      <c r="O1859" s="45"/>
      <c r="P1859" s="71">
        <v>67.099999999999994</v>
      </c>
      <c r="Q1859" s="71">
        <v>15.12</v>
      </c>
      <c r="R1859" s="71">
        <v>328.88</v>
      </c>
      <c r="S1859" s="71">
        <v>328.88</v>
      </c>
      <c r="T1859" s="162">
        <f t="shared" si="214"/>
        <v>-63.680000000000007</v>
      </c>
      <c r="U1859" s="71">
        <f t="shared" si="215"/>
        <v>216.44</v>
      </c>
      <c r="V1859" s="71">
        <f t="shared" si="216"/>
        <v>48.76</v>
      </c>
    </row>
    <row r="1860" spans="1:22" x14ac:dyDescent="0.25">
      <c r="A1860" s="60" t="s">
        <v>4819</v>
      </c>
      <c r="B1860" s="178" t="s">
        <v>2602</v>
      </c>
      <c r="C1860" s="181"/>
      <c r="D1860" s="181"/>
      <c r="E1860" s="180" t="s">
        <v>36</v>
      </c>
      <c r="F1860" s="181"/>
      <c r="G1860" s="182"/>
      <c r="H1860" s="182"/>
      <c r="I1860" s="177"/>
      <c r="J1860" s="182"/>
      <c r="K1860" s="177"/>
      <c r="L1860" s="182"/>
      <c r="M1860" s="183">
        <f>SUM(M1861:M1863)</f>
        <v>8240.81</v>
      </c>
      <c r="N1860" s="183">
        <f>SUM(N1861:N1863)</f>
        <v>8240.81</v>
      </c>
      <c r="O1860" s="37"/>
      <c r="P1860" s="67"/>
      <c r="Q1860" s="67"/>
      <c r="R1860" s="68">
        <v>10220.879999999999</v>
      </c>
      <c r="S1860" s="68">
        <v>10220.879999999999</v>
      </c>
      <c r="T1860" s="162">
        <f t="shared" si="214"/>
        <v>-1980.0699999999997</v>
      </c>
      <c r="U1860" s="71">
        <f t="shared" si="215"/>
        <v>0</v>
      </c>
      <c r="V1860" s="71">
        <f t="shared" si="216"/>
        <v>0</v>
      </c>
    </row>
    <row r="1861" spans="1:22" ht="24" x14ac:dyDescent="0.3">
      <c r="A1861" s="60" t="s">
        <v>4820</v>
      </c>
      <c r="B1861" s="190" t="s">
        <v>2603</v>
      </c>
      <c r="C1861" s="191" t="s">
        <v>107</v>
      </c>
      <c r="D1861" s="192">
        <v>100160</v>
      </c>
      <c r="E1861" s="193" t="s">
        <v>2946</v>
      </c>
      <c r="F1861" s="194" t="s">
        <v>108</v>
      </c>
      <c r="G1861" s="195">
        <v>190.69</v>
      </c>
      <c r="H1861" s="196">
        <v>190.69</v>
      </c>
      <c r="I1861" s="197">
        <v>23.65</v>
      </c>
      <c r="J1861" s="196">
        <v>19.07</v>
      </c>
      <c r="K1861" s="197">
        <v>27.93</v>
      </c>
      <c r="L1861" s="196">
        <v>22.52</v>
      </c>
      <c r="M1861" s="196">
        <f>TRUNC(((J1861*G1861)+(L1861*G1861)),2)</f>
        <v>7930.79</v>
      </c>
      <c r="N1861" s="196">
        <f>TRUNC(((J1861*H1861)+(L1861*H1861)),2)</f>
        <v>7930.79</v>
      </c>
      <c r="O1861" s="45"/>
      <c r="P1861" s="71">
        <v>23.65</v>
      </c>
      <c r="Q1861" s="71">
        <v>27.93</v>
      </c>
      <c r="R1861" s="71">
        <v>9835.7900000000009</v>
      </c>
      <c r="S1861" s="71">
        <v>9835.7900000000009</v>
      </c>
      <c r="T1861" s="162">
        <f t="shared" si="214"/>
        <v>-1905.0000000000009</v>
      </c>
      <c r="U1861" s="71">
        <f t="shared" si="215"/>
        <v>3636.45</v>
      </c>
      <c r="V1861" s="71">
        <f t="shared" si="216"/>
        <v>4294.33</v>
      </c>
    </row>
    <row r="1862" spans="1:22" x14ac:dyDescent="0.25">
      <c r="A1862" s="60" t="s">
        <v>4821</v>
      </c>
      <c r="B1862" s="190" t="s">
        <v>2604</v>
      </c>
      <c r="C1862" s="191" t="s">
        <v>107</v>
      </c>
      <c r="D1862" s="192">
        <v>100102</v>
      </c>
      <c r="E1862" s="198" t="s">
        <v>2330</v>
      </c>
      <c r="F1862" s="194" t="s">
        <v>108</v>
      </c>
      <c r="G1862" s="195">
        <v>0.48</v>
      </c>
      <c r="H1862" s="196">
        <v>0.48</v>
      </c>
      <c r="I1862" s="197">
        <v>46.67</v>
      </c>
      <c r="J1862" s="196">
        <v>37.630000000000003</v>
      </c>
      <c r="K1862" s="197">
        <v>40.54</v>
      </c>
      <c r="L1862" s="196">
        <v>32.69</v>
      </c>
      <c r="M1862" s="196">
        <f>TRUNC(((J1862*G1862)+(L1862*G1862)),2)</f>
        <v>33.75</v>
      </c>
      <c r="N1862" s="196">
        <f>TRUNC(((J1862*H1862)+(L1862*H1862)),2)</f>
        <v>33.75</v>
      </c>
      <c r="O1862" s="37"/>
      <c r="P1862" s="71">
        <v>46.67</v>
      </c>
      <c r="Q1862" s="71">
        <v>40.54</v>
      </c>
      <c r="R1862" s="71">
        <v>41.86</v>
      </c>
      <c r="S1862" s="71">
        <v>41.86</v>
      </c>
      <c r="T1862" s="162">
        <f t="shared" si="214"/>
        <v>-8.11</v>
      </c>
      <c r="U1862" s="71">
        <f t="shared" si="215"/>
        <v>18.059999999999999</v>
      </c>
      <c r="V1862" s="71">
        <f t="shared" si="216"/>
        <v>15.69</v>
      </c>
    </row>
    <row r="1863" spans="1:22" ht="24" x14ac:dyDescent="0.3">
      <c r="A1863" s="60" t="s">
        <v>4822</v>
      </c>
      <c r="B1863" s="190" t="s">
        <v>2605</v>
      </c>
      <c r="C1863" s="191" t="s">
        <v>131</v>
      </c>
      <c r="D1863" s="192">
        <v>93201</v>
      </c>
      <c r="E1863" s="198" t="s">
        <v>2047</v>
      </c>
      <c r="F1863" s="194" t="s">
        <v>143</v>
      </c>
      <c r="G1863" s="195">
        <v>49.6</v>
      </c>
      <c r="H1863" s="196">
        <v>49.6</v>
      </c>
      <c r="I1863" s="197">
        <v>2.82</v>
      </c>
      <c r="J1863" s="196">
        <v>2.27</v>
      </c>
      <c r="K1863" s="197">
        <v>4.0999999999999996</v>
      </c>
      <c r="L1863" s="196">
        <v>3.3</v>
      </c>
      <c r="M1863" s="196">
        <f>TRUNC(((J1863*G1863)+(L1863*G1863)),2)</f>
        <v>276.27</v>
      </c>
      <c r="N1863" s="196">
        <f>TRUNC(((J1863*H1863)+(L1863*H1863)),2)</f>
        <v>276.27</v>
      </c>
      <c r="O1863" s="45"/>
      <c r="P1863" s="71">
        <v>2.82</v>
      </c>
      <c r="Q1863" s="71">
        <v>4.0999999999999996</v>
      </c>
      <c r="R1863" s="71">
        <v>343.23</v>
      </c>
      <c r="S1863" s="71">
        <v>343.23</v>
      </c>
      <c r="T1863" s="162">
        <f t="shared" si="214"/>
        <v>-66.960000000000036</v>
      </c>
      <c r="U1863" s="71">
        <f t="shared" si="215"/>
        <v>112.59</v>
      </c>
      <c r="V1863" s="71">
        <f t="shared" si="216"/>
        <v>163.68</v>
      </c>
    </row>
    <row r="1864" spans="1:22" x14ac:dyDescent="0.25">
      <c r="A1864" s="60" t="s">
        <v>4823</v>
      </c>
      <c r="B1864" s="178" t="s">
        <v>2606</v>
      </c>
      <c r="C1864" s="181"/>
      <c r="D1864" s="181"/>
      <c r="E1864" s="180" t="s">
        <v>38</v>
      </c>
      <c r="F1864" s="181"/>
      <c r="G1864" s="182"/>
      <c r="H1864" s="182"/>
      <c r="I1864" s="177"/>
      <c r="J1864" s="182"/>
      <c r="K1864" s="177"/>
      <c r="L1864" s="182"/>
      <c r="M1864" s="183">
        <f>SUM(M1865:M1866)</f>
        <v>5496.51</v>
      </c>
      <c r="N1864" s="183">
        <f>SUM(N1865:N1866)</f>
        <v>5496.51</v>
      </c>
      <c r="O1864" s="37"/>
      <c r="P1864" s="67"/>
      <c r="Q1864" s="67"/>
      <c r="R1864" s="68">
        <v>6818.67</v>
      </c>
      <c r="S1864" s="68">
        <v>6818.67</v>
      </c>
      <c r="T1864" s="162">
        <f t="shared" si="214"/>
        <v>-1322.1599999999999</v>
      </c>
      <c r="U1864" s="71">
        <f t="shared" si="215"/>
        <v>0</v>
      </c>
      <c r="V1864" s="71">
        <f t="shared" si="216"/>
        <v>0</v>
      </c>
    </row>
    <row r="1865" spans="1:22" x14ac:dyDescent="0.25">
      <c r="A1865" s="60" t="s">
        <v>4824</v>
      </c>
      <c r="B1865" s="190" t="s">
        <v>2607</v>
      </c>
      <c r="C1865" s="191" t="s">
        <v>107</v>
      </c>
      <c r="D1865" s="192">
        <v>120902</v>
      </c>
      <c r="E1865" s="198" t="s">
        <v>894</v>
      </c>
      <c r="F1865" s="194" t="s">
        <v>108</v>
      </c>
      <c r="G1865" s="195">
        <v>60.67</v>
      </c>
      <c r="H1865" s="196">
        <v>60.67</v>
      </c>
      <c r="I1865" s="197">
        <v>12.97</v>
      </c>
      <c r="J1865" s="196">
        <v>10.46</v>
      </c>
      <c r="K1865" s="197">
        <v>21.81</v>
      </c>
      <c r="L1865" s="196">
        <v>17.579999999999998</v>
      </c>
      <c r="M1865" s="196">
        <f>TRUNC(((J1865*G1865)+(L1865*G1865)),2)</f>
        <v>1701.18</v>
      </c>
      <c r="N1865" s="196">
        <f>TRUNC(((J1865*H1865)+(L1865*H1865)),2)</f>
        <v>1701.18</v>
      </c>
      <c r="O1865" s="37"/>
      <c r="P1865" s="71">
        <v>12.97</v>
      </c>
      <c r="Q1865" s="71">
        <v>21.81</v>
      </c>
      <c r="R1865" s="71">
        <v>2110.1</v>
      </c>
      <c r="S1865" s="71">
        <v>2110.1</v>
      </c>
      <c r="T1865" s="162">
        <f t="shared" si="214"/>
        <v>-408.91999999999985</v>
      </c>
      <c r="U1865" s="71">
        <f t="shared" si="215"/>
        <v>634.6</v>
      </c>
      <c r="V1865" s="71">
        <f t="shared" si="216"/>
        <v>1066.57</v>
      </c>
    </row>
    <row r="1866" spans="1:22" x14ac:dyDescent="0.25">
      <c r="A1866" s="60" t="s">
        <v>4825</v>
      </c>
      <c r="B1866" s="190" t="s">
        <v>2608</v>
      </c>
      <c r="C1866" s="191" t="s">
        <v>107</v>
      </c>
      <c r="D1866" s="192">
        <v>120208</v>
      </c>
      <c r="E1866" s="198" t="s">
        <v>2051</v>
      </c>
      <c r="F1866" s="194" t="s">
        <v>108</v>
      </c>
      <c r="G1866" s="195">
        <v>173.62</v>
      </c>
      <c r="H1866" s="196">
        <v>173.62</v>
      </c>
      <c r="I1866" s="197">
        <v>13.63</v>
      </c>
      <c r="J1866" s="196">
        <v>10.99</v>
      </c>
      <c r="K1866" s="197">
        <v>13.49</v>
      </c>
      <c r="L1866" s="196">
        <v>10.87</v>
      </c>
      <c r="M1866" s="196">
        <f>TRUNC(((J1866*G1866)+(L1866*G1866)),2)</f>
        <v>3795.33</v>
      </c>
      <c r="N1866" s="196">
        <f>TRUNC(((J1866*H1866)+(L1866*H1866)),2)</f>
        <v>3795.33</v>
      </c>
      <c r="O1866" s="37"/>
      <c r="P1866" s="71">
        <v>13.63</v>
      </c>
      <c r="Q1866" s="71">
        <v>13.49</v>
      </c>
      <c r="R1866" s="71">
        <v>4708.57</v>
      </c>
      <c r="S1866" s="71">
        <v>4708.57</v>
      </c>
      <c r="T1866" s="162">
        <f t="shared" si="214"/>
        <v>-913.23999999999978</v>
      </c>
      <c r="U1866" s="71">
        <f t="shared" si="215"/>
        <v>1908.08</v>
      </c>
      <c r="V1866" s="71">
        <f t="shared" si="216"/>
        <v>1887.24</v>
      </c>
    </row>
    <row r="1867" spans="1:22" x14ac:dyDescent="0.25">
      <c r="A1867" s="60" t="s">
        <v>4826</v>
      </c>
      <c r="B1867" s="178" t="s">
        <v>2609</v>
      </c>
      <c r="C1867" s="181"/>
      <c r="D1867" s="181"/>
      <c r="E1867" s="180" t="s">
        <v>40</v>
      </c>
      <c r="F1867" s="181"/>
      <c r="G1867" s="182"/>
      <c r="H1867" s="182"/>
      <c r="I1867" s="177"/>
      <c r="J1867" s="182"/>
      <c r="K1867" s="177"/>
      <c r="L1867" s="182"/>
      <c r="M1867" s="183">
        <f>M1868</f>
        <v>23543.1</v>
      </c>
      <c r="N1867" s="183">
        <f>N1868</f>
        <v>23543.1</v>
      </c>
      <c r="O1867" s="37"/>
      <c r="P1867" s="67"/>
      <c r="Q1867" s="67"/>
      <c r="R1867" s="68">
        <v>29215.26</v>
      </c>
      <c r="S1867" s="68">
        <v>29215.26</v>
      </c>
      <c r="T1867" s="162">
        <f t="shared" si="214"/>
        <v>-5672.16</v>
      </c>
      <c r="U1867" s="71">
        <f t="shared" si="215"/>
        <v>0</v>
      </c>
      <c r="V1867" s="71">
        <f t="shared" si="216"/>
        <v>0</v>
      </c>
    </row>
    <row r="1868" spans="1:22" ht="36" x14ac:dyDescent="0.3">
      <c r="A1868" s="60" t="s">
        <v>4827</v>
      </c>
      <c r="B1868" s="190" t="s">
        <v>2610</v>
      </c>
      <c r="C1868" s="191" t="s">
        <v>131</v>
      </c>
      <c r="D1868" s="192">
        <v>100775</v>
      </c>
      <c r="E1868" s="198" t="s">
        <v>1226</v>
      </c>
      <c r="F1868" s="194" t="s">
        <v>201</v>
      </c>
      <c r="G1868" s="195">
        <v>1818</v>
      </c>
      <c r="H1868" s="196">
        <v>1818</v>
      </c>
      <c r="I1868" s="197">
        <v>15.21</v>
      </c>
      <c r="J1868" s="196">
        <v>12.26</v>
      </c>
      <c r="K1868" s="197">
        <v>0.86</v>
      </c>
      <c r="L1868" s="196">
        <v>0.69</v>
      </c>
      <c r="M1868" s="196">
        <f>TRUNC(((J1868*G1868)+(L1868*G1868)),2)</f>
        <v>23543.1</v>
      </c>
      <c r="N1868" s="196">
        <f>TRUNC(((J1868*H1868)+(L1868*H1868)),2)</f>
        <v>23543.1</v>
      </c>
      <c r="O1868" s="46"/>
      <c r="P1868" s="71">
        <v>15.21</v>
      </c>
      <c r="Q1868" s="71">
        <v>0.86</v>
      </c>
      <c r="R1868" s="71">
        <v>29215.26</v>
      </c>
      <c r="S1868" s="71">
        <v>29215.26</v>
      </c>
      <c r="T1868" s="162">
        <f t="shared" si="214"/>
        <v>-5672.16</v>
      </c>
      <c r="U1868" s="71">
        <f t="shared" si="215"/>
        <v>22288.68</v>
      </c>
      <c r="V1868" s="71">
        <f t="shared" si="216"/>
        <v>1254.42</v>
      </c>
    </row>
    <row r="1869" spans="1:22" x14ac:dyDescent="0.25">
      <c r="A1869" s="60" t="s">
        <v>4828</v>
      </c>
      <c r="B1869" s="178" t="s">
        <v>2611</v>
      </c>
      <c r="C1869" s="181"/>
      <c r="D1869" s="181"/>
      <c r="E1869" s="180" t="s">
        <v>42</v>
      </c>
      <c r="F1869" s="181"/>
      <c r="G1869" s="182"/>
      <c r="H1869" s="182"/>
      <c r="I1869" s="177"/>
      <c r="J1869" s="182"/>
      <c r="K1869" s="177"/>
      <c r="L1869" s="182"/>
      <c r="M1869" s="183">
        <f>SUM(M1870:M1872)</f>
        <v>5141.8799999999992</v>
      </c>
      <c r="N1869" s="183">
        <f>SUM(N1870:N1872)</f>
        <v>5141.8799999999992</v>
      </c>
      <c r="O1869" s="37"/>
      <c r="P1869" s="67"/>
      <c r="Q1869" s="67"/>
      <c r="R1869" s="68">
        <v>6377.26</v>
      </c>
      <c r="S1869" s="68">
        <v>6377.26</v>
      </c>
      <c r="T1869" s="162">
        <f t="shared" ref="T1869:T1932" si="221">N1869-S1869</f>
        <v>-1235.380000000001</v>
      </c>
      <c r="U1869" s="71">
        <f t="shared" si="215"/>
        <v>0</v>
      </c>
      <c r="V1869" s="71">
        <f t="shared" si="216"/>
        <v>0</v>
      </c>
    </row>
    <row r="1870" spans="1:22" x14ac:dyDescent="0.25">
      <c r="A1870" s="60" t="s">
        <v>4829</v>
      </c>
      <c r="B1870" s="190" t="s">
        <v>2612</v>
      </c>
      <c r="C1870" s="191" t="s">
        <v>107</v>
      </c>
      <c r="D1870" s="192">
        <v>160100</v>
      </c>
      <c r="E1870" s="198" t="s">
        <v>1229</v>
      </c>
      <c r="F1870" s="194" t="s">
        <v>108</v>
      </c>
      <c r="G1870" s="195">
        <v>120.5</v>
      </c>
      <c r="H1870" s="196">
        <v>120.5</v>
      </c>
      <c r="I1870" s="197">
        <v>37.08</v>
      </c>
      <c r="J1870" s="196">
        <v>29.9</v>
      </c>
      <c r="K1870" s="197">
        <v>4.01</v>
      </c>
      <c r="L1870" s="196">
        <v>3.23</v>
      </c>
      <c r="M1870" s="196">
        <f>TRUNC(((J1870*G1870)+(L1870*G1870)),2)</f>
        <v>3992.16</v>
      </c>
      <c r="N1870" s="196">
        <f>TRUNC(((J1870*H1870)+(L1870*H1870)),2)</f>
        <v>3992.16</v>
      </c>
      <c r="O1870" s="37"/>
      <c r="P1870" s="71">
        <v>37.08</v>
      </c>
      <c r="Q1870" s="71">
        <v>4.01</v>
      </c>
      <c r="R1870" s="71">
        <v>4951.34</v>
      </c>
      <c r="S1870" s="71">
        <v>4951.34</v>
      </c>
      <c r="T1870" s="162">
        <f t="shared" si="221"/>
        <v>-959.18000000000029</v>
      </c>
      <c r="U1870" s="71">
        <f t="shared" si="215"/>
        <v>3602.95</v>
      </c>
      <c r="V1870" s="71">
        <f t="shared" si="216"/>
        <v>389.21</v>
      </c>
    </row>
    <row r="1871" spans="1:22" x14ac:dyDescent="0.25">
      <c r="A1871" s="60" t="s">
        <v>4830</v>
      </c>
      <c r="B1871" s="190" t="s">
        <v>2613</v>
      </c>
      <c r="C1871" s="191" t="s">
        <v>107</v>
      </c>
      <c r="D1871" s="192">
        <v>160101</v>
      </c>
      <c r="E1871" s="198" t="s">
        <v>1231</v>
      </c>
      <c r="F1871" s="194" t="s">
        <v>143</v>
      </c>
      <c r="G1871" s="195">
        <v>12.05</v>
      </c>
      <c r="H1871" s="196">
        <v>12.05</v>
      </c>
      <c r="I1871" s="197">
        <v>20.04</v>
      </c>
      <c r="J1871" s="196">
        <v>16.16</v>
      </c>
      <c r="K1871" s="197">
        <v>19.5</v>
      </c>
      <c r="L1871" s="196">
        <v>15.72</v>
      </c>
      <c r="M1871" s="196">
        <f>TRUNC(((J1871*G1871)+(L1871*G1871)),2)</f>
        <v>384.15</v>
      </c>
      <c r="N1871" s="196">
        <f>TRUNC(((J1871*H1871)+(L1871*H1871)),2)</f>
        <v>384.15</v>
      </c>
      <c r="O1871" s="37"/>
      <c r="P1871" s="71">
        <v>20.04</v>
      </c>
      <c r="Q1871" s="71">
        <v>19.5</v>
      </c>
      <c r="R1871" s="71">
        <v>476.45</v>
      </c>
      <c r="S1871" s="71">
        <v>476.45</v>
      </c>
      <c r="T1871" s="162">
        <f t="shared" si="221"/>
        <v>-92.300000000000011</v>
      </c>
      <c r="U1871" s="71">
        <f t="shared" si="215"/>
        <v>194.72</v>
      </c>
      <c r="V1871" s="71">
        <f t="shared" si="216"/>
        <v>189.42</v>
      </c>
    </row>
    <row r="1872" spans="1:22" x14ac:dyDescent="0.25">
      <c r="A1872" s="60" t="s">
        <v>4831</v>
      </c>
      <c r="B1872" s="190" t="s">
        <v>2614</v>
      </c>
      <c r="C1872" s="191" t="s">
        <v>107</v>
      </c>
      <c r="D1872" s="192">
        <v>160403</v>
      </c>
      <c r="E1872" s="198" t="s">
        <v>1233</v>
      </c>
      <c r="F1872" s="194" t="s">
        <v>143</v>
      </c>
      <c r="G1872" s="195">
        <v>44.1</v>
      </c>
      <c r="H1872" s="196">
        <v>44.1</v>
      </c>
      <c r="I1872" s="197">
        <v>10.74</v>
      </c>
      <c r="J1872" s="196">
        <v>8.66</v>
      </c>
      <c r="K1872" s="197">
        <v>10.79</v>
      </c>
      <c r="L1872" s="196">
        <v>8.6999999999999993</v>
      </c>
      <c r="M1872" s="196">
        <f>TRUNC(((J1872*G1872)+(L1872*G1872)),2)</f>
        <v>765.57</v>
      </c>
      <c r="N1872" s="196">
        <f>TRUNC(((J1872*H1872)+(L1872*H1872)),2)</f>
        <v>765.57</v>
      </c>
      <c r="O1872" s="37"/>
      <c r="P1872" s="71">
        <v>10.74</v>
      </c>
      <c r="Q1872" s="71">
        <v>10.79</v>
      </c>
      <c r="R1872" s="71">
        <v>949.47</v>
      </c>
      <c r="S1872" s="71">
        <v>949.47</v>
      </c>
      <c r="T1872" s="162">
        <f t="shared" si="221"/>
        <v>-183.89999999999998</v>
      </c>
      <c r="U1872" s="71">
        <f t="shared" ref="U1872:U1935" si="222">TRUNC(J1872*H1872,2)</f>
        <v>381.9</v>
      </c>
      <c r="V1872" s="71">
        <f t="shared" ref="V1872:V1935" si="223">TRUNC(L1872*H1872,2)</f>
        <v>383.67</v>
      </c>
    </row>
    <row r="1873" spans="1:22" x14ac:dyDescent="0.25">
      <c r="A1873" s="60" t="s">
        <v>4832</v>
      </c>
      <c r="B1873" s="178" t="s">
        <v>2615</v>
      </c>
      <c r="C1873" s="181"/>
      <c r="D1873" s="181"/>
      <c r="E1873" s="180" t="s">
        <v>44</v>
      </c>
      <c r="F1873" s="181"/>
      <c r="G1873" s="182"/>
      <c r="H1873" s="182"/>
      <c r="I1873" s="177"/>
      <c r="J1873" s="182"/>
      <c r="K1873" s="177"/>
      <c r="L1873" s="182"/>
      <c r="M1873" s="183">
        <f>SUM(M1874:M1877)</f>
        <v>13902.38</v>
      </c>
      <c r="N1873" s="183">
        <f>SUM(N1874:N1877)</f>
        <v>13902.38</v>
      </c>
      <c r="O1873" s="37"/>
      <c r="P1873" s="67"/>
      <c r="Q1873" s="67"/>
      <c r="R1873" s="68">
        <v>17238.29</v>
      </c>
      <c r="S1873" s="68">
        <v>17238.29</v>
      </c>
      <c r="T1873" s="162">
        <f t="shared" si="221"/>
        <v>-3335.9100000000017</v>
      </c>
      <c r="U1873" s="71">
        <f t="shared" si="222"/>
        <v>0</v>
      </c>
      <c r="V1873" s="71">
        <f t="shared" si="223"/>
        <v>0</v>
      </c>
    </row>
    <row r="1874" spans="1:22" x14ac:dyDescent="0.25">
      <c r="A1874" s="60" t="s">
        <v>4833</v>
      </c>
      <c r="B1874" s="190" t="s">
        <v>2616</v>
      </c>
      <c r="C1874" s="191" t="s">
        <v>107</v>
      </c>
      <c r="D1874" s="192">
        <v>180380</v>
      </c>
      <c r="E1874" s="198" t="s">
        <v>2064</v>
      </c>
      <c r="F1874" s="194" t="s">
        <v>108</v>
      </c>
      <c r="G1874" s="195">
        <v>1.08</v>
      </c>
      <c r="H1874" s="196">
        <v>1.08</v>
      </c>
      <c r="I1874" s="197">
        <v>766.79</v>
      </c>
      <c r="J1874" s="196">
        <v>618.41</v>
      </c>
      <c r="K1874" s="197">
        <v>48.85</v>
      </c>
      <c r="L1874" s="196">
        <v>39.39</v>
      </c>
      <c r="M1874" s="196">
        <f>TRUNC(((J1874*G1874)+(L1874*G1874)),2)</f>
        <v>710.42</v>
      </c>
      <c r="N1874" s="196">
        <f>TRUNC(((J1874*H1874)+(L1874*H1874)),2)</f>
        <v>710.42</v>
      </c>
      <c r="O1874" s="37"/>
      <c r="P1874" s="71">
        <v>766.79</v>
      </c>
      <c r="Q1874" s="71">
        <v>48.85</v>
      </c>
      <c r="R1874" s="71">
        <v>880.89</v>
      </c>
      <c r="S1874" s="71">
        <v>880.89</v>
      </c>
      <c r="T1874" s="162">
        <f t="shared" si="221"/>
        <v>-170.47000000000003</v>
      </c>
      <c r="U1874" s="71">
        <f t="shared" si="222"/>
        <v>667.88</v>
      </c>
      <c r="V1874" s="71">
        <f t="shared" si="223"/>
        <v>42.54</v>
      </c>
    </row>
    <row r="1875" spans="1:22" x14ac:dyDescent="0.25">
      <c r="A1875" s="60" t="s">
        <v>4834</v>
      </c>
      <c r="B1875" s="190" t="s">
        <v>2617</v>
      </c>
      <c r="C1875" s="191" t="s">
        <v>107</v>
      </c>
      <c r="D1875" s="192">
        <v>180381</v>
      </c>
      <c r="E1875" s="198" t="s">
        <v>1642</v>
      </c>
      <c r="F1875" s="194" t="s">
        <v>108</v>
      </c>
      <c r="G1875" s="195">
        <v>5.23</v>
      </c>
      <c r="H1875" s="196">
        <v>5.23</v>
      </c>
      <c r="I1875" s="197">
        <v>438.91</v>
      </c>
      <c r="J1875" s="196">
        <v>353.98</v>
      </c>
      <c r="K1875" s="197">
        <v>48.85</v>
      </c>
      <c r="L1875" s="196">
        <v>39.39</v>
      </c>
      <c r="M1875" s="196">
        <f>TRUNC(((J1875*G1875)+(L1875*G1875)),2)</f>
        <v>2057.3200000000002</v>
      </c>
      <c r="N1875" s="196">
        <f>TRUNC(((J1875*H1875)+(L1875*H1875)),2)</f>
        <v>2057.3200000000002</v>
      </c>
      <c r="O1875" s="37"/>
      <c r="P1875" s="71">
        <v>438.91</v>
      </c>
      <c r="Q1875" s="71">
        <v>48.85</v>
      </c>
      <c r="R1875" s="71">
        <v>2550.98</v>
      </c>
      <c r="S1875" s="71">
        <v>2550.98</v>
      </c>
      <c r="T1875" s="162">
        <f t="shared" si="221"/>
        <v>-493.65999999999985</v>
      </c>
      <c r="U1875" s="71">
        <f t="shared" si="222"/>
        <v>1851.31</v>
      </c>
      <c r="V1875" s="71">
        <f t="shared" si="223"/>
        <v>206</v>
      </c>
    </row>
    <row r="1876" spans="1:22" x14ac:dyDescent="0.25">
      <c r="A1876" s="60" t="s">
        <v>4835</v>
      </c>
      <c r="B1876" s="190" t="s">
        <v>2618</v>
      </c>
      <c r="C1876" s="191" t="s">
        <v>107</v>
      </c>
      <c r="D1876" s="192">
        <v>180501</v>
      </c>
      <c r="E1876" s="198" t="s">
        <v>1240</v>
      </c>
      <c r="F1876" s="194" t="s">
        <v>108</v>
      </c>
      <c r="G1876" s="195">
        <v>7.14</v>
      </c>
      <c r="H1876" s="196">
        <v>7.14</v>
      </c>
      <c r="I1876" s="197">
        <v>688.81</v>
      </c>
      <c r="J1876" s="196">
        <v>555.52</v>
      </c>
      <c r="K1876" s="197">
        <v>45.72</v>
      </c>
      <c r="L1876" s="196">
        <v>36.869999999999997</v>
      </c>
      <c r="M1876" s="196">
        <f>TRUNC(((J1876*G1876)+(L1876*G1876)),2)</f>
        <v>4229.66</v>
      </c>
      <c r="N1876" s="196">
        <f>TRUNC(((J1876*H1876)+(L1876*H1876)),2)</f>
        <v>4229.66</v>
      </c>
      <c r="O1876" s="37"/>
      <c r="P1876" s="71">
        <v>688.81</v>
      </c>
      <c r="Q1876" s="71">
        <v>45.72</v>
      </c>
      <c r="R1876" s="71">
        <v>5244.54</v>
      </c>
      <c r="S1876" s="71">
        <v>5244.54</v>
      </c>
      <c r="T1876" s="162">
        <f t="shared" si="221"/>
        <v>-1014.8800000000001</v>
      </c>
      <c r="U1876" s="71">
        <f t="shared" si="222"/>
        <v>3966.41</v>
      </c>
      <c r="V1876" s="71">
        <f t="shared" si="223"/>
        <v>263.25</v>
      </c>
    </row>
    <row r="1877" spans="1:22" x14ac:dyDescent="0.3">
      <c r="A1877" s="60" t="s">
        <v>4836</v>
      </c>
      <c r="B1877" s="190" t="s">
        <v>2619</v>
      </c>
      <c r="C1877" s="191" t="s">
        <v>107</v>
      </c>
      <c r="D1877" s="192">
        <v>180509</v>
      </c>
      <c r="E1877" s="198" t="s">
        <v>2069</v>
      </c>
      <c r="F1877" s="194" t="s">
        <v>108</v>
      </c>
      <c r="G1877" s="195">
        <v>18</v>
      </c>
      <c r="H1877" s="196">
        <v>18</v>
      </c>
      <c r="I1877" s="197">
        <v>429.94</v>
      </c>
      <c r="J1877" s="196">
        <v>346.74</v>
      </c>
      <c r="K1877" s="197">
        <v>45.72</v>
      </c>
      <c r="L1877" s="196">
        <v>36.869999999999997</v>
      </c>
      <c r="M1877" s="196">
        <f>TRUNC(((J1877*G1877)+(L1877*G1877)),2)</f>
        <v>6904.98</v>
      </c>
      <c r="N1877" s="196">
        <f>TRUNC(((J1877*H1877)+(L1877*H1877)),2)</f>
        <v>6904.98</v>
      </c>
      <c r="O1877" s="45"/>
      <c r="P1877" s="71">
        <v>429.94</v>
      </c>
      <c r="Q1877" s="71">
        <v>45.72</v>
      </c>
      <c r="R1877" s="71">
        <v>8561.8799999999992</v>
      </c>
      <c r="S1877" s="71">
        <v>8561.8799999999992</v>
      </c>
      <c r="T1877" s="162">
        <f t="shared" si="221"/>
        <v>-1656.8999999999996</v>
      </c>
      <c r="U1877" s="71">
        <f t="shared" si="222"/>
        <v>6241.32</v>
      </c>
      <c r="V1877" s="71">
        <f t="shared" si="223"/>
        <v>663.66</v>
      </c>
    </row>
    <row r="1878" spans="1:22" x14ac:dyDescent="0.25">
      <c r="A1878" s="60" t="s">
        <v>4837</v>
      </c>
      <c r="B1878" s="178" t="s">
        <v>2620</v>
      </c>
      <c r="C1878" s="181"/>
      <c r="D1878" s="181"/>
      <c r="E1878" s="180" t="s">
        <v>46</v>
      </c>
      <c r="F1878" s="181"/>
      <c r="G1878" s="182"/>
      <c r="H1878" s="182"/>
      <c r="I1878" s="177"/>
      <c r="J1878" s="182"/>
      <c r="K1878" s="177"/>
      <c r="L1878" s="182"/>
      <c r="M1878" s="183">
        <f>M1879</f>
        <v>955.01</v>
      </c>
      <c r="N1878" s="183">
        <f>N1879</f>
        <v>955.01</v>
      </c>
      <c r="O1878" s="37"/>
      <c r="P1878" s="67"/>
      <c r="Q1878" s="67"/>
      <c r="R1878" s="68">
        <v>1184.19</v>
      </c>
      <c r="S1878" s="68">
        <v>1184.19</v>
      </c>
      <c r="T1878" s="162">
        <f t="shared" si="221"/>
        <v>-229.18000000000006</v>
      </c>
      <c r="U1878" s="71">
        <f t="shared" si="222"/>
        <v>0</v>
      </c>
      <c r="V1878" s="71">
        <f t="shared" si="223"/>
        <v>0</v>
      </c>
    </row>
    <row r="1879" spans="1:22" x14ac:dyDescent="0.25">
      <c r="A1879" s="60" t="s">
        <v>4838</v>
      </c>
      <c r="B1879" s="190" t="s">
        <v>2621</v>
      </c>
      <c r="C1879" s="191" t="s">
        <v>107</v>
      </c>
      <c r="D1879" s="192">
        <v>190105</v>
      </c>
      <c r="E1879" s="198" t="s">
        <v>1245</v>
      </c>
      <c r="F1879" s="194" t="s">
        <v>108</v>
      </c>
      <c r="G1879" s="195">
        <v>6.31</v>
      </c>
      <c r="H1879" s="196">
        <v>6.31</v>
      </c>
      <c r="I1879" s="197">
        <v>187.67</v>
      </c>
      <c r="J1879" s="196">
        <v>151.35</v>
      </c>
      <c r="K1879" s="197">
        <v>0</v>
      </c>
      <c r="L1879" s="196">
        <v>0</v>
      </c>
      <c r="M1879" s="196">
        <f>TRUNC(((J1879*G1879)+(L1879*G1879)),2)</f>
        <v>955.01</v>
      </c>
      <c r="N1879" s="196">
        <f>TRUNC(((J1879*H1879)+(L1879*H1879)),2)</f>
        <v>955.01</v>
      </c>
      <c r="O1879" s="37"/>
      <c r="P1879" s="71">
        <v>187.67</v>
      </c>
      <c r="Q1879" s="71">
        <v>0</v>
      </c>
      <c r="R1879" s="71">
        <v>1184.19</v>
      </c>
      <c r="S1879" s="71">
        <v>1184.19</v>
      </c>
      <c r="T1879" s="162">
        <f t="shared" si="221"/>
        <v>-229.18000000000006</v>
      </c>
      <c r="U1879" s="71">
        <f t="shared" si="222"/>
        <v>955.01</v>
      </c>
      <c r="V1879" s="71">
        <f t="shared" si="223"/>
        <v>0</v>
      </c>
    </row>
    <row r="1880" spans="1:22" x14ac:dyDescent="0.25">
      <c r="A1880" s="60" t="s">
        <v>4839</v>
      </c>
      <c r="B1880" s="178" t="s">
        <v>2622</v>
      </c>
      <c r="C1880" s="181"/>
      <c r="D1880" s="181"/>
      <c r="E1880" s="180" t="s">
        <v>48</v>
      </c>
      <c r="F1880" s="181"/>
      <c r="G1880" s="182"/>
      <c r="H1880" s="182"/>
      <c r="I1880" s="177"/>
      <c r="J1880" s="182"/>
      <c r="K1880" s="177"/>
      <c r="L1880" s="182"/>
      <c r="M1880" s="183">
        <f>SUM(M1881:M1884)</f>
        <v>26427.57</v>
      </c>
      <c r="N1880" s="183">
        <f>SUM(N1881:N1884)</f>
        <v>26427.57</v>
      </c>
      <c r="O1880" s="37"/>
      <c r="P1880" s="67"/>
      <c r="Q1880" s="67"/>
      <c r="R1880" s="68">
        <v>32775.339999999997</v>
      </c>
      <c r="S1880" s="68">
        <v>32775.339999999997</v>
      </c>
      <c r="T1880" s="162">
        <f t="shared" si="221"/>
        <v>-6347.7699999999968</v>
      </c>
      <c r="U1880" s="71">
        <f t="shared" si="222"/>
        <v>0</v>
      </c>
      <c r="V1880" s="71">
        <f t="shared" si="223"/>
        <v>0</v>
      </c>
    </row>
    <row r="1881" spans="1:22" x14ac:dyDescent="0.25">
      <c r="A1881" s="60" t="s">
        <v>4840</v>
      </c>
      <c r="B1881" s="190" t="s">
        <v>2623</v>
      </c>
      <c r="C1881" s="191" t="s">
        <v>107</v>
      </c>
      <c r="D1881" s="192">
        <v>200150</v>
      </c>
      <c r="E1881" s="198" t="s">
        <v>922</v>
      </c>
      <c r="F1881" s="194" t="s">
        <v>108</v>
      </c>
      <c r="G1881" s="195">
        <v>372.32</v>
      </c>
      <c r="H1881" s="196">
        <v>372.32</v>
      </c>
      <c r="I1881" s="197">
        <v>3.66</v>
      </c>
      <c r="J1881" s="196">
        <v>2.95</v>
      </c>
      <c r="K1881" s="197">
        <v>1.24</v>
      </c>
      <c r="L1881" s="196">
        <v>1</v>
      </c>
      <c r="M1881" s="196">
        <f>TRUNC(((J1881*G1881)+(L1881*G1881)),2)</f>
        <v>1470.66</v>
      </c>
      <c r="N1881" s="196">
        <f>TRUNC(((J1881*H1881)+(L1881*H1881)),2)</f>
        <v>1470.66</v>
      </c>
      <c r="O1881" s="37"/>
      <c r="P1881" s="75">
        <v>3.66</v>
      </c>
      <c r="Q1881" s="76">
        <v>1.24</v>
      </c>
      <c r="R1881" s="74">
        <v>1824.36</v>
      </c>
      <c r="S1881" s="75">
        <v>1824.36</v>
      </c>
      <c r="T1881" s="162">
        <f t="shared" si="221"/>
        <v>-353.69999999999982</v>
      </c>
      <c r="U1881" s="71">
        <f t="shared" si="222"/>
        <v>1098.3399999999999</v>
      </c>
      <c r="V1881" s="71">
        <f t="shared" si="223"/>
        <v>372.32</v>
      </c>
    </row>
    <row r="1882" spans="1:22" x14ac:dyDescent="0.25">
      <c r="A1882" s="60" t="s">
        <v>4841</v>
      </c>
      <c r="B1882" s="190" t="s">
        <v>2624</v>
      </c>
      <c r="C1882" s="191" t="s">
        <v>107</v>
      </c>
      <c r="D1882" s="192">
        <v>200403</v>
      </c>
      <c r="E1882" s="198" t="s">
        <v>924</v>
      </c>
      <c r="F1882" s="194" t="s">
        <v>108</v>
      </c>
      <c r="G1882" s="195">
        <v>102.57</v>
      </c>
      <c r="H1882" s="196">
        <v>102.57</v>
      </c>
      <c r="I1882" s="197">
        <v>2.91</v>
      </c>
      <c r="J1882" s="196">
        <v>2.34</v>
      </c>
      <c r="K1882" s="197">
        <v>15.13</v>
      </c>
      <c r="L1882" s="196">
        <v>12.2</v>
      </c>
      <c r="M1882" s="196">
        <f>TRUNC(((J1882*G1882)+(L1882*G1882)),2)</f>
        <v>1491.36</v>
      </c>
      <c r="N1882" s="196">
        <f>TRUNC(((J1882*H1882)+(L1882*H1882)),2)</f>
        <v>1491.36</v>
      </c>
      <c r="O1882" s="37"/>
      <c r="P1882" s="81">
        <v>2.91</v>
      </c>
      <c r="Q1882" s="81">
        <v>15.13</v>
      </c>
      <c r="R1882" s="81">
        <v>1850.36</v>
      </c>
      <c r="S1882" s="81">
        <v>1850.36</v>
      </c>
      <c r="T1882" s="162">
        <f t="shared" si="221"/>
        <v>-359</v>
      </c>
      <c r="U1882" s="71">
        <f t="shared" si="222"/>
        <v>240.01</v>
      </c>
      <c r="V1882" s="71">
        <f t="shared" si="223"/>
        <v>1251.3499999999999</v>
      </c>
    </row>
    <row r="1883" spans="1:22" x14ac:dyDescent="0.25">
      <c r="A1883" s="60" t="s">
        <v>4842</v>
      </c>
      <c r="B1883" s="190" t="s">
        <v>2625</v>
      </c>
      <c r="C1883" s="191" t="s">
        <v>107</v>
      </c>
      <c r="D1883" s="192">
        <v>200201</v>
      </c>
      <c r="E1883" s="198" t="s">
        <v>1249</v>
      </c>
      <c r="F1883" s="194" t="s">
        <v>108</v>
      </c>
      <c r="G1883" s="195">
        <v>269.75</v>
      </c>
      <c r="H1883" s="196">
        <v>269.75</v>
      </c>
      <c r="I1883" s="197">
        <v>9.34</v>
      </c>
      <c r="J1883" s="196">
        <v>7.53</v>
      </c>
      <c r="K1883" s="197">
        <v>13.87</v>
      </c>
      <c r="L1883" s="196">
        <v>11.18</v>
      </c>
      <c r="M1883" s="196">
        <f>TRUNC(((J1883*G1883)+(L1883*G1883)),2)</f>
        <v>5047.0200000000004</v>
      </c>
      <c r="N1883" s="196">
        <f>TRUNC(((J1883*H1883)+(L1883*H1883)),2)</f>
        <v>5047.0200000000004</v>
      </c>
      <c r="O1883" s="37"/>
      <c r="P1883" s="75">
        <v>9.34</v>
      </c>
      <c r="Q1883" s="76">
        <v>13.87</v>
      </c>
      <c r="R1883" s="74">
        <v>6260.89</v>
      </c>
      <c r="S1883" s="75">
        <v>6260.89</v>
      </c>
      <c r="T1883" s="162">
        <f t="shared" si="221"/>
        <v>-1213.8699999999999</v>
      </c>
      <c r="U1883" s="71">
        <f t="shared" si="222"/>
        <v>2031.21</v>
      </c>
      <c r="V1883" s="71">
        <f t="shared" si="223"/>
        <v>3015.8</v>
      </c>
    </row>
    <row r="1884" spans="1:22" x14ac:dyDescent="0.25">
      <c r="A1884" s="60" t="s">
        <v>4843</v>
      </c>
      <c r="B1884" s="190" t="s">
        <v>2626</v>
      </c>
      <c r="C1884" s="191" t="s">
        <v>107</v>
      </c>
      <c r="D1884" s="192">
        <v>201302</v>
      </c>
      <c r="E1884" s="198" t="s">
        <v>1252</v>
      </c>
      <c r="F1884" s="194" t="s">
        <v>108</v>
      </c>
      <c r="G1884" s="195">
        <v>269.75</v>
      </c>
      <c r="H1884" s="196">
        <v>269.75</v>
      </c>
      <c r="I1884" s="197">
        <v>59.06</v>
      </c>
      <c r="J1884" s="196">
        <v>47.63</v>
      </c>
      <c r="K1884" s="197">
        <v>25.61</v>
      </c>
      <c r="L1884" s="196">
        <v>20.65</v>
      </c>
      <c r="M1884" s="196">
        <f>TRUNC(((J1884*G1884)+(L1884*G1884)),2)</f>
        <v>18418.53</v>
      </c>
      <c r="N1884" s="196">
        <f>TRUNC(((J1884*H1884)+(L1884*H1884)),2)</f>
        <v>18418.53</v>
      </c>
      <c r="O1884" s="37"/>
      <c r="P1884" s="81">
        <v>59.06</v>
      </c>
      <c r="Q1884" s="81">
        <v>25.61</v>
      </c>
      <c r="R1884" s="81">
        <v>22839.73</v>
      </c>
      <c r="S1884" s="81">
        <v>22839.73</v>
      </c>
      <c r="T1884" s="162">
        <f t="shared" si="221"/>
        <v>-4421.2000000000007</v>
      </c>
      <c r="U1884" s="71">
        <f t="shared" si="222"/>
        <v>12848.19</v>
      </c>
      <c r="V1884" s="71">
        <f t="shared" si="223"/>
        <v>5570.33</v>
      </c>
    </row>
    <row r="1885" spans="1:22" x14ac:dyDescent="0.25">
      <c r="A1885" s="60" t="s">
        <v>4844</v>
      </c>
      <c r="B1885" s="178" t="s">
        <v>2627</v>
      </c>
      <c r="C1885" s="181"/>
      <c r="D1885" s="181"/>
      <c r="E1885" s="180" t="s">
        <v>50</v>
      </c>
      <c r="F1885" s="181"/>
      <c r="G1885" s="182"/>
      <c r="H1885" s="182"/>
      <c r="I1885" s="177"/>
      <c r="J1885" s="182"/>
      <c r="K1885" s="177"/>
      <c r="L1885" s="182"/>
      <c r="M1885" s="183">
        <f>SUM(M1886:M1887)</f>
        <v>4853.37</v>
      </c>
      <c r="N1885" s="183">
        <f>SUM(N1886:N1887)</f>
        <v>4853.37</v>
      </c>
      <c r="O1885" s="37"/>
      <c r="P1885" s="67"/>
      <c r="Q1885" s="67"/>
      <c r="R1885" s="68">
        <v>6019.46</v>
      </c>
      <c r="S1885" s="68">
        <v>6019.46</v>
      </c>
      <c r="T1885" s="162">
        <f t="shared" si="221"/>
        <v>-1166.0900000000001</v>
      </c>
      <c r="U1885" s="71">
        <f t="shared" si="222"/>
        <v>0</v>
      </c>
      <c r="V1885" s="71">
        <f t="shared" si="223"/>
        <v>0</v>
      </c>
    </row>
    <row r="1886" spans="1:22" x14ac:dyDescent="0.25">
      <c r="A1886" s="60" t="s">
        <v>4845</v>
      </c>
      <c r="B1886" s="190" t="s">
        <v>2628</v>
      </c>
      <c r="C1886" s="191" t="s">
        <v>107</v>
      </c>
      <c r="D1886" s="192">
        <v>210499</v>
      </c>
      <c r="E1886" s="198" t="s">
        <v>2081</v>
      </c>
      <c r="F1886" s="194" t="s">
        <v>108</v>
      </c>
      <c r="G1886" s="195">
        <v>64.66</v>
      </c>
      <c r="H1886" s="196">
        <v>64.66</v>
      </c>
      <c r="I1886" s="197">
        <v>66.02</v>
      </c>
      <c r="J1886" s="196">
        <v>53.24</v>
      </c>
      <c r="K1886" s="197">
        <v>12.93</v>
      </c>
      <c r="L1886" s="196">
        <v>10.42</v>
      </c>
      <c r="M1886" s="196">
        <f>TRUNC(((J1886*G1886)+(L1886*G1886)),2)</f>
        <v>4116.25</v>
      </c>
      <c r="N1886" s="196">
        <f>TRUNC(((J1886*H1886)+(L1886*H1886)),2)</f>
        <v>4116.25</v>
      </c>
      <c r="O1886" s="37"/>
      <c r="P1886" s="71">
        <v>66.02</v>
      </c>
      <c r="Q1886" s="71">
        <v>12.93</v>
      </c>
      <c r="R1886" s="71">
        <v>5104.8999999999996</v>
      </c>
      <c r="S1886" s="71">
        <v>5104.8999999999996</v>
      </c>
      <c r="T1886" s="162">
        <f t="shared" si="221"/>
        <v>-988.64999999999964</v>
      </c>
      <c r="U1886" s="71">
        <f t="shared" si="222"/>
        <v>3442.49</v>
      </c>
      <c r="V1886" s="71">
        <f t="shared" si="223"/>
        <v>673.75</v>
      </c>
    </row>
    <row r="1887" spans="1:22" x14ac:dyDescent="0.25">
      <c r="A1887" s="60" t="s">
        <v>4846</v>
      </c>
      <c r="B1887" s="190" t="s">
        <v>2629</v>
      </c>
      <c r="C1887" s="191" t="s">
        <v>107</v>
      </c>
      <c r="D1887" s="192">
        <v>210506</v>
      </c>
      <c r="E1887" s="198" t="s">
        <v>2083</v>
      </c>
      <c r="F1887" s="194" t="s">
        <v>143</v>
      </c>
      <c r="G1887" s="195">
        <v>63.6</v>
      </c>
      <c r="H1887" s="196">
        <v>63.6</v>
      </c>
      <c r="I1887" s="197">
        <v>14.38</v>
      </c>
      <c r="J1887" s="196">
        <v>11.59</v>
      </c>
      <c r="K1887" s="197">
        <v>0</v>
      </c>
      <c r="L1887" s="196">
        <v>0</v>
      </c>
      <c r="M1887" s="196">
        <f>TRUNC(((J1887*G1887)+(L1887*G1887)),2)</f>
        <v>737.12</v>
      </c>
      <c r="N1887" s="196">
        <f>TRUNC(((J1887*H1887)+(L1887*H1887)),2)</f>
        <v>737.12</v>
      </c>
      <c r="O1887" s="37"/>
      <c r="P1887" s="71">
        <v>14.38</v>
      </c>
      <c r="Q1887" s="71">
        <v>0</v>
      </c>
      <c r="R1887" s="71">
        <v>914.56</v>
      </c>
      <c r="S1887" s="71">
        <v>914.56</v>
      </c>
      <c r="T1887" s="162">
        <f t="shared" si="221"/>
        <v>-177.43999999999994</v>
      </c>
      <c r="U1887" s="71">
        <f t="shared" si="222"/>
        <v>737.12</v>
      </c>
      <c r="V1887" s="71">
        <f t="shared" si="223"/>
        <v>0</v>
      </c>
    </row>
    <row r="1888" spans="1:22" x14ac:dyDescent="0.25">
      <c r="A1888" s="60" t="s">
        <v>4847</v>
      </c>
      <c r="B1888" s="178" t="s">
        <v>2630</v>
      </c>
      <c r="C1888" s="181"/>
      <c r="D1888" s="181"/>
      <c r="E1888" s="180" t="s">
        <v>52</v>
      </c>
      <c r="F1888" s="181"/>
      <c r="G1888" s="182"/>
      <c r="H1888" s="182"/>
      <c r="I1888" s="177"/>
      <c r="J1888" s="182"/>
      <c r="K1888" s="177"/>
      <c r="L1888" s="182"/>
      <c r="M1888" s="183">
        <f>SUM(M1889:M1893)</f>
        <v>11851.649999999998</v>
      </c>
      <c r="N1888" s="183">
        <f>SUM(N1889:N1893)</f>
        <v>11851.649999999998</v>
      </c>
      <c r="O1888" s="37"/>
      <c r="P1888" s="67"/>
      <c r="Q1888" s="67"/>
      <c r="R1888" s="68">
        <v>14698.36</v>
      </c>
      <c r="S1888" s="68">
        <v>14698.36</v>
      </c>
      <c r="T1888" s="162">
        <f t="shared" si="221"/>
        <v>-2846.7100000000028</v>
      </c>
      <c r="U1888" s="71">
        <f t="shared" si="222"/>
        <v>0</v>
      </c>
      <c r="V1888" s="71">
        <f t="shared" si="223"/>
        <v>0</v>
      </c>
    </row>
    <row r="1889" spans="1:22" x14ac:dyDescent="0.25">
      <c r="A1889" s="60" t="s">
        <v>4848</v>
      </c>
      <c r="B1889" s="190" t="s">
        <v>2631</v>
      </c>
      <c r="C1889" s="191" t="s">
        <v>107</v>
      </c>
      <c r="D1889" s="192">
        <v>220101</v>
      </c>
      <c r="E1889" s="198" t="s">
        <v>1261</v>
      </c>
      <c r="F1889" s="194" t="s">
        <v>108</v>
      </c>
      <c r="G1889" s="195">
        <v>80.34</v>
      </c>
      <c r="H1889" s="196">
        <v>80.34</v>
      </c>
      <c r="I1889" s="197">
        <v>26.78</v>
      </c>
      <c r="J1889" s="196">
        <v>21.59</v>
      </c>
      <c r="K1889" s="197">
        <v>11.05</v>
      </c>
      <c r="L1889" s="196">
        <v>8.91</v>
      </c>
      <c r="M1889" s="196">
        <f>TRUNC(((J1889*G1889)+(L1889*G1889)),2)</f>
        <v>2450.37</v>
      </c>
      <c r="N1889" s="196">
        <f>TRUNC(((J1889*H1889)+(L1889*H1889)),2)</f>
        <v>2450.37</v>
      </c>
      <c r="O1889" s="37"/>
      <c r="P1889" s="71">
        <v>26.78</v>
      </c>
      <c r="Q1889" s="71">
        <v>11.05</v>
      </c>
      <c r="R1889" s="71">
        <v>3039.26</v>
      </c>
      <c r="S1889" s="71">
        <v>3039.26</v>
      </c>
      <c r="T1889" s="162">
        <f t="shared" si="221"/>
        <v>-588.89000000000033</v>
      </c>
      <c r="U1889" s="71">
        <f t="shared" si="222"/>
        <v>1734.54</v>
      </c>
      <c r="V1889" s="71">
        <f t="shared" si="223"/>
        <v>715.82</v>
      </c>
    </row>
    <row r="1890" spans="1:22" x14ac:dyDescent="0.3">
      <c r="A1890" s="60" t="s">
        <v>4849</v>
      </c>
      <c r="B1890" s="190" t="s">
        <v>2632</v>
      </c>
      <c r="C1890" s="191" t="s">
        <v>107</v>
      </c>
      <c r="D1890" s="192">
        <v>221101</v>
      </c>
      <c r="E1890" s="198" t="s">
        <v>953</v>
      </c>
      <c r="F1890" s="194" t="s">
        <v>108</v>
      </c>
      <c r="G1890" s="195">
        <v>80.34</v>
      </c>
      <c r="H1890" s="196">
        <v>80.34</v>
      </c>
      <c r="I1890" s="197">
        <v>68.959999999999994</v>
      </c>
      <c r="J1890" s="196">
        <v>55.61</v>
      </c>
      <c r="K1890" s="197">
        <v>18.32</v>
      </c>
      <c r="L1890" s="196">
        <v>14.77</v>
      </c>
      <c r="M1890" s="196">
        <f>TRUNC(((J1890*G1890)+(L1890*G1890)),2)</f>
        <v>5654.32</v>
      </c>
      <c r="N1890" s="196">
        <f>TRUNC(((J1890*H1890)+(L1890*H1890)),2)</f>
        <v>5654.32</v>
      </c>
      <c r="O1890" s="45"/>
      <c r="P1890" s="71">
        <v>68.959999999999994</v>
      </c>
      <c r="Q1890" s="71">
        <v>18.32</v>
      </c>
      <c r="R1890" s="71">
        <v>7012.07</v>
      </c>
      <c r="S1890" s="71">
        <v>7012.07</v>
      </c>
      <c r="T1890" s="162">
        <f t="shared" si="221"/>
        <v>-1357.75</v>
      </c>
      <c r="U1890" s="71">
        <f t="shared" si="222"/>
        <v>4467.7</v>
      </c>
      <c r="V1890" s="71">
        <f t="shared" si="223"/>
        <v>1186.6199999999999</v>
      </c>
    </row>
    <row r="1891" spans="1:22" x14ac:dyDescent="0.25">
      <c r="A1891" s="60" t="s">
        <v>4850</v>
      </c>
      <c r="B1891" s="190" t="s">
        <v>2633</v>
      </c>
      <c r="C1891" s="191" t="s">
        <v>107</v>
      </c>
      <c r="D1891" s="192">
        <v>221102</v>
      </c>
      <c r="E1891" s="198" t="s">
        <v>1264</v>
      </c>
      <c r="F1891" s="194" t="s">
        <v>143</v>
      </c>
      <c r="G1891" s="195">
        <v>124.97</v>
      </c>
      <c r="H1891" s="196">
        <v>124.97</v>
      </c>
      <c r="I1891" s="197">
        <v>19.2</v>
      </c>
      <c r="J1891" s="196">
        <v>15.48</v>
      </c>
      <c r="K1891" s="197">
        <v>0</v>
      </c>
      <c r="L1891" s="196">
        <v>0</v>
      </c>
      <c r="M1891" s="196">
        <f>TRUNC(((J1891*G1891)+(L1891*G1891)),2)</f>
        <v>1934.53</v>
      </c>
      <c r="N1891" s="196">
        <f>TRUNC(((J1891*H1891)+(L1891*H1891)),2)</f>
        <v>1934.53</v>
      </c>
      <c r="O1891" s="37"/>
      <c r="P1891" s="71">
        <v>19.2</v>
      </c>
      <c r="Q1891" s="71">
        <v>0</v>
      </c>
      <c r="R1891" s="71">
        <v>2399.42</v>
      </c>
      <c r="S1891" s="71">
        <v>2399.42</v>
      </c>
      <c r="T1891" s="162">
        <f t="shared" si="221"/>
        <v>-464.8900000000001</v>
      </c>
      <c r="U1891" s="71">
        <f t="shared" si="222"/>
        <v>1934.53</v>
      </c>
      <c r="V1891" s="71">
        <f t="shared" si="223"/>
        <v>0</v>
      </c>
    </row>
    <row r="1892" spans="1:22" x14ac:dyDescent="0.25">
      <c r="A1892" s="60" t="s">
        <v>4851</v>
      </c>
      <c r="B1892" s="190" t="s">
        <v>2634</v>
      </c>
      <c r="C1892" s="191" t="s">
        <v>107</v>
      </c>
      <c r="D1892" s="192">
        <v>220107</v>
      </c>
      <c r="E1892" s="198" t="s">
        <v>932</v>
      </c>
      <c r="F1892" s="194" t="s">
        <v>125</v>
      </c>
      <c r="G1892" s="195">
        <v>0.72</v>
      </c>
      <c r="H1892" s="196">
        <v>0.72</v>
      </c>
      <c r="I1892" s="197">
        <v>181.54</v>
      </c>
      <c r="J1892" s="196">
        <v>146.41</v>
      </c>
      <c r="K1892" s="197">
        <v>25.21</v>
      </c>
      <c r="L1892" s="196">
        <v>20.329999999999998</v>
      </c>
      <c r="M1892" s="196">
        <f>TRUNC(((J1892*G1892)+(L1892*G1892)),2)</f>
        <v>120.05</v>
      </c>
      <c r="N1892" s="196">
        <f>TRUNC(((J1892*H1892)+(L1892*H1892)),2)</f>
        <v>120.05</v>
      </c>
      <c r="O1892" s="37"/>
      <c r="P1892" s="71">
        <v>181.54</v>
      </c>
      <c r="Q1892" s="71">
        <v>25.21</v>
      </c>
      <c r="R1892" s="71">
        <v>148.86000000000001</v>
      </c>
      <c r="S1892" s="71">
        <v>148.86000000000001</v>
      </c>
      <c r="T1892" s="162">
        <f t="shared" si="221"/>
        <v>-28.810000000000016</v>
      </c>
      <c r="U1892" s="71">
        <f t="shared" si="222"/>
        <v>105.41</v>
      </c>
      <c r="V1892" s="71">
        <f t="shared" si="223"/>
        <v>14.63</v>
      </c>
    </row>
    <row r="1893" spans="1:22" ht="24" x14ac:dyDescent="0.3">
      <c r="A1893" s="60" t="s">
        <v>4852</v>
      </c>
      <c r="B1893" s="190" t="s">
        <v>2635</v>
      </c>
      <c r="C1893" s="191" t="s">
        <v>107</v>
      </c>
      <c r="D1893" s="192">
        <v>220100</v>
      </c>
      <c r="E1893" s="198" t="s">
        <v>949</v>
      </c>
      <c r="F1893" s="194" t="s">
        <v>108</v>
      </c>
      <c r="G1893" s="195">
        <v>24.06</v>
      </c>
      <c r="H1893" s="196">
        <v>24.06</v>
      </c>
      <c r="I1893" s="197">
        <v>47.88</v>
      </c>
      <c r="J1893" s="196">
        <v>38.61</v>
      </c>
      <c r="K1893" s="197">
        <v>39.35</v>
      </c>
      <c r="L1893" s="196">
        <v>31.73</v>
      </c>
      <c r="M1893" s="196">
        <f>TRUNC(((J1893*G1893)+(L1893*G1893)),2)</f>
        <v>1692.38</v>
      </c>
      <c r="N1893" s="196">
        <f>TRUNC(((J1893*H1893)+(L1893*H1893)),2)</f>
        <v>1692.38</v>
      </c>
      <c r="O1893" s="45"/>
      <c r="P1893" s="71">
        <v>47.88</v>
      </c>
      <c r="Q1893" s="71">
        <v>39.35</v>
      </c>
      <c r="R1893" s="71">
        <v>2098.75</v>
      </c>
      <c r="S1893" s="71">
        <v>2098.75</v>
      </c>
      <c r="T1893" s="162">
        <f t="shared" si="221"/>
        <v>-406.36999999999989</v>
      </c>
      <c r="U1893" s="71">
        <f t="shared" si="222"/>
        <v>928.95</v>
      </c>
      <c r="V1893" s="71">
        <f t="shared" si="223"/>
        <v>763.42</v>
      </c>
    </row>
    <row r="1894" spans="1:22" x14ac:dyDescent="0.25">
      <c r="A1894" s="60" t="s">
        <v>4853</v>
      </c>
      <c r="B1894" s="178" t="s">
        <v>2636</v>
      </c>
      <c r="C1894" s="181"/>
      <c r="D1894" s="181"/>
      <c r="E1894" s="180" t="s">
        <v>54</v>
      </c>
      <c r="F1894" s="181"/>
      <c r="G1894" s="182"/>
      <c r="H1894" s="182"/>
      <c r="I1894" s="177"/>
      <c r="J1894" s="182"/>
      <c r="K1894" s="177"/>
      <c r="L1894" s="182"/>
      <c r="M1894" s="183">
        <f>SUM(M1895:M1896)</f>
        <v>2716.56</v>
      </c>
      <c r="N1894" s="183">
        <f>SUM(N1895:N1896)</f>
        <v>2716.56</v>
      </c>
      <c r="O1894" s="37"/>
      <c r="P1894" s="67"/>
      <c r="Q1894" s="67"/>
      <c r="R1894" s="68">
        <v>3368.68</v>
      </c>
      <c r="S1894" s="68">
        <v>3368.68</v>
      </c>
      <c r="T1894" s="162">
        <f t="shared" si="221"/>
        <v>-652.11999999999989</v>
      </c>
      <c r="U1894" s="71">
        <f t="shared" si="222"/>
        <v>0</v>
      </c>
      <c r="V1894" s="71">
        <f t="shared" si="223"/>
        <v>0</v>
      </c>
    </row>
    <row r="1895" spans="1:22" x14ac:dyDescent="0.25">
      <c r="A1895" s="60" t="s">
        <v>4854</v>
      </c>
      <c r="B1895" s="190" t="s">
        <v>2637</v>
      </c>
      <c r="C1895" s="191" t="s">
        <v>107</v>
      </c>
      <c r="D1895" s="192">
        <v>230174</v>
      </c>
      <c r="E1895" s="198" t="s">
        <v>2092</v>
      </c>
      <c r="F1895" s="194" t="s">
        <v>102</v>
      </c>
      <c r="G1895" s="195">
        <v>8</v>
      </c>
      <c r="H1895" s="196">
        <v>8</v>
      </c>
      <c r="I1895" s="197">
        <v>88.82</v>
      </c>
      <c r="J1895" s="196">
        <v>71.63</v>
      </c>
      <c r="K1895" s="197">
        <v>13.08</v>
      </c>
      <c r="L1895" s="196">
        <v>10.54</v>
      </c>
      <c r="M1895" s="196">
        <f>TRUNC(((J1895*G1895)+(L1895*G1895)),2)</f>
        <v>657.36</v>
      </c>
      <c r="N1895" s="196">
        <f>TRUNC(((J1895*H1895)+(L1895*H1895)),2)</f>
        <v>657.36</v>
      </c>
      <c r="O1895" s="37"/>
      <c r="P1895" s="71">
        <v>88.82</v>
      </c>
      <c r="Q1895" s="71">
        <v>13.08</v>
      </c>
      <c r="R1895" s="71">
        <v>815.2</v>
      </c>
      <c r="S1895" s="71">
        <v>815.2</v>
      </c>
      <c r="T1895" s="162">
        <f t="shared" si="221"/>
        <v>-157.84000000000003</v>
      </c>
      <c r="U1895" s="71">
        <f t="shared" si="222"/>
        <v>573.04</v>
      </c>
      <c r="V1895" s="71">
        <f t="shared" si="223"/>
        <v>84.32</v>
      </c>
    </row>
    <row r="1896" spans="1:22" x14ac:dyDescent="0.25">
      <c r="A1896" s="60" t="s">
        <v>4855</v>
      </c>
      <c r="B1896" s="190" t="s">
        <v>2638</v>
      </c>
      <c r="C1896" s="191" t="s">
        <v>107</v>
      </c>
      <c r="D1896" s="192">
        <v>230176</v>
      </c>
      <c r="E1896" s="198" t="s">
        <v>2094</v>
      </c>
      <c r="F1896" s="194" t="s">
        <v>102</v>
      </c>
      <c r="G1896" s="195">
        <v>18</v>
      </c>
      <c r="H1896" s="196">
        <v>18</v>
      </c>
      <c r="I1896" s="197">
        <v>128.78</v>
      </c>
      <c r="J1896" s="196">
        <v>103.86</v>
      </c>
      <c r="K1896" s="197">
        <v>13.08</v>
      </c>
      <c r="L1896" s="196">
        <v>10.54</v>
      </c>
      <c r="M1896" s="196">
        <f>TRUNC(((J1896*G1896)+(L1896*G1896)),2)</f>
        <v>2059.1999999999998</v>
      </c>
      <c r="N1896" s="196">
        <f>TRUNC(((J1896*H1896)+(L1896*H1896)),2)</f>
        <v>2059.1999999999998</v>
      </c>
      <c r="O1896" s="37"/>
      <c r="P1896" s="71">
        <v>128.78</v>
      </c>
      <c r="Q1896" s="71">
        <v>13.08</v>
      </c>
      <c r="R1896" s="71">
        <v>2553.48</v>
      </c>
      <c r="S1896" s="71">
        <v>2553.48</v>
      </c>
      <c r="T1896" s="162">
        <f t="shared" si="221"/>
        <v>-494.2800000000002</v>
      </c>
      <c r="U1896" s="71">
        <f t="shared" si="222"/>
        <v>1869.48</v>
      </c>
      <c r="V1896" s="71">
        <f t="shared" si="223"/>
        <v>189.72</v>
      </c>
    </row>
    <row r="1897" spans="1:22" x14ac:dyDescent="0.25">
      <c r="A1897" s="60" t="s">
        <v>4856</v>
      </c>
      <c r="B1897" s="178" t="s">
        <v>2639</v>
      </c>
      <c r="C1897" s="181"/>
      <c r="D1897" s="181"/>
      <c r="E1897" s="180" t="s">
        <v>60</v>
      </c>
      <c r="F1897" s="181"/>
      <c r="G1897" s="182"/>
      <c r="H1897" s="182"/>
      <c r="I1897" s="177"/>
      <c r="J1897" s="182"/>
      <c r="K1897" s="177"/>
      <c r="L1897" s="182"/>
      <c r="M1897" s="183">
        <f>M1898+M1901+M1904+M1907+M1909+M1911</f>
        <v>5661.5400000000009</v>
      </c>
      <c r="N1897" s="183">
        <f>N1898+N1901+N1904+N1907+N1909+N1911</f>
        <v>5661.5400000000009</v>
      </c>
      <c r="O1897" s="37"/>
      <c r="P1897" s="67"/>
      <c r="Q1897" s="67"/>
      <c r="R1897" s="68">
        <v>7025.3</v>
      </c>
      <c r="S1897" s="68">
        <v>7025.3</v>
      </c>
      <c r="T1897" s="162">
        <f t="shared" si="221"/>
        <v>-1363.7599999999993</v>
      </c>
      <c r="U1897" s="71">
        <f t="shared" si="222"/>
        <v>0</v>
      </c>
      <c r="V1897" s="71">
        <f t="shared" si="223"/>
        <v>0</v>
      </c>
    </row>
    <row r="1898" spans="1:22" x14ac:dyDescent="0.25">
      <c r="A1898" s="60" t="s">
        <v>4857</v>
      </c>
      <c r="B1898" s="184" t="s">
        <v>2640</v>
      </c>
      <c r="C1898" s="187"/>
      <c r="D1898" s="187"/>
      <c r="E1898" s="186" t="s">
        <v>1664</v>
      </c>
      <c r="F1898" s="187"/>
      <c r="G1898" s="188"/>
      <c r="H1898" s="188"/>
      <c r="I1898" s="177"/>
      <c r="J1898" s="188"/>
      <c r="K1898" s="177"/>
      <c r="L1898" s="188"/>
      <c r="M1898" s="189">
        <f>SUM(M1899:M1900)</f>
        <v>242.45999999999998</v>
      </c>
      <c r="N1898" s="189">
        <f>SUM(N1899:N1900)</f>
        <v>242.45999999999998</v>
      </c>
      <c r="O1898" s="37"/>
      <c r="P1898" s="69"/>
      <c r="Q1898" s="69"/>
      <c r="R1898" s="70">
        <v>300.82</v>
      </c>
      <c r="S1898" s="70">
        <v>300.82</v>
      </c>
      <c r="T1898" s="162">
        <f t="shared" si="221"/>
        <v>-58.360000000000014</v>
      </c>
      <c r="U1898" s="71">
        <f t="shared" si="222"/>
        <v>0</v>
      </c>
      <c r="V1898" s="71">
        <f t="shared" si="223"/>
        <v>0</v>
      </c>
    </row>
    <row r="1899" spans="1:22" x14ac:dyDescent="0.25">
      <c r="A1899" s="60" t="s">
        <v>4858</v>
      </c>
      <c r="B1899" s="190" t="s">
        <v>2641</v>
      </c>
      <c r="C1899" s="191" t="s">
        <v>107</v>
      </c>
      <c r="D1899" s="192">
        <v>261300</v>
      </c>
      <c r="E1899" s="198" t="s">
        <v>1274</v>
      </c>
      <c r="F1899" s="194" t="s">
        <v>108</v>
      </c>
      <c r="G1899" s="195">
        <v>10.57</v>
      </c>
      <c r="H1899" s="196">
        <v>10.57</v>
      </c>
      <c r="I1899" s="197">
        <v>2.16</v>
      </c>
      <c r="J1899" s="196">
        <v>1.74</v>
      </c>
      <c r="K1899" s="197">
        <v>9.6999999999999993</v>
      </c>
      <c r="L1899" s="196">
        <v>7.82</v>
      </c>
      <c r="M1899" s="196">
        <f>TRUNC(((J1899*G1899)+(L1899*G1899)),2)</f>
        <v>101.04</v>
      </c>
      <c r="N1899" s="196">
        <f>TRUNC(((J1899*H1899)+(L1899*H1899)),2)</f>
        <v>101.04</v>
      </c>
      <c r="O1899" s="37"/>
      <c r="P1899" s="71">
        <v>2.16</v>
      </c>
      <c r="Q1899" s="71">
        <v>9.6999999999999993</v>
      </c>
      <c r="R1899" s="71">
        <v>125.36</v>
      </c>
      <c r="S1899" s="71">
        <v>125.36</v>
      </c>
      <c r="T1899" s="162">
        <f t="shared" si="221"/>
        <v>-24.319999999999993</v>
      </c>
      <c r="U1899" s="71">
        <f t="shared" si="222"/>
        <v>18.39</v>
      </c>
      <c r="V1899" s="71">
        <f t="shared" si="223"/>
        <v>82.65</v>
      </c>
    </row>
    <row r="1900" spans="1:22" x14ac:dyDescent="0.25">
      <c r="A1900" s="60" t="s">
        <v>4859</v>
      </c>
      <c r="B1900" s="190" t="s">
        <v>2642</v>
      </c>
      <c r="C1900" s="191" t="s">
        <v>107</v>
      </c>
      <c r="D1900" s="192">
        <v>261550</v>
      </c>
      <c r="E1900" s="198" t="s">
        <v>1282</v>
      </c>
      <c r="F1900" s="194" t="s">
        <v>108</v>
      </c>
      <c r="G1900" s="195">
        <v>10.57</v>
      </c>
      <c r="H1900" s="196">
        <v>10.57</v>
      </c>
      <c r="I1900" s="197">
        <v>7.64</v>
      </c>
      <c r="J1900" s="196">
        <v>6.16</v>
      </c>
      <c r="K1900" s="197">
        <v>8.9600000000000009</v>
      </c>
      <c r="L1900" s="196">
        <v>7.22</v>
      </c>
      <c r="M1900" s="196">
        <f>TRUNC(((J1900*G1900)+(L1900*G1900)),2)</f>
        <v>141.41999999999999</v>
      </c>
      <c r="N1900" s="196">
        <f>TRUNC(((J1900*H1900)+(L1900*H1900)),2)</f>
        <v>141.41999999999999</v>
      </c>
      <c r="O1900" s="37"/>
      <c r="P1900" s="71">
        <v>7.64</v>
      </c>
      <c r="Q1900" s="71">
        <v>8.9600000000000009</v>
      </c>
      <c r="R1900" s="71">
        <v>175.46</v>
      </c>
      <c r="S1900" s="71">
        <v>175.46</v>
      </c>
      <c r="T1900" s="162">
        <f t="shared" si="221"/>
        <v>-34.04000000000002</v>
      </c>
      <c r="U1900" s="71">
        <f t="shared" si="222"/>
        <v>65.11</v>
      </c>
      <c r="V1900" s="71">
        <f t="shared" si="223"/>
        <v>76.31</v>
      </c>
    </row>
    <row r="1901" spans="1:22" x14ac:dyDescent="0.25">
      <c r="A1901" s="60" t="s">
        <v>4860</v>
      </c>
      <c r="B1901" s="184" t="s">
        <v>2643</v>
      </c>
      <c r="C1901" s="187"/>
      <c r="D1901" s="187"/>
      <c r="E1901" s="186" t="s">
        <v>1668</v>
      </c>
      <c r="F1901" s="187"/>
      <c r="G1901" s="188"/>
      <c r="H1901" s="188"/>
      <c r="I1901" s="177"/>
      <c r="J1901" s="188"/>
      <c r="K1901" s="177"/>
      <c r="L1901" s="188"/>
      <c r="M1901" s="189">
        <f>SUM(M1902:M1903)</f>
        <v>264.51</v>
      </c>
      <c r="N1901" s="189">
        <f>SUM(N1902:N1903)</f>
        <v>264.51</v>
      </c>
      <c r="O1901" s="37"/>
      <c r="P1901" s="69"/>
      <c r="Q1901" s="69"/>
      <c r="R1901" s="70">
        <v>328.29</v>
      </c>
      <c r="S1901" s="70">
        <v>328.29</v>
      </c>
      <c r="T1901" s="162">
        <f t="shared" si="221"/>
        <v>-63.78000000000003</v>
      </c>
      <c r="U1901" s="71">
        <f t="shared" si="222"/>
        <v>0</v>
      </c>
      <c r="V1901" s="71">
        <f t="shared" si="223"/>
        <v>0</v>
      </c>
    </row>
    <row r="1902" spans="1:22" x14ac:dyDescent="0.25">
      <c r="A1902" s="60" t="s">
        <v>4861</v>
      </c>
      <c r="B1902" s="190" t="s">
        <v>2644</v>
      </c>
      <c r="C1902" s="191" t="s">
        <v>107</v>
      </c>
      <c r="D1902" s="192">
        <v>261300</v>
      </c>
      <c r="E1902" s="198" t="s">
        <v>1274</v>
      </c>
      <c r="F1902" s="194" t="s">
        <v>108</v>
      </c>
      <c r="G1902" s="195">
        <v>13.6</v>
      </c>
      <c r="H1902" s="196">
        <v>13.6</v>
      </c>
      <c r="I1902" s="197">
        <v>2.16</v>
      </c>
      <c r="J1902" s="196">
        <v>1.74</v>
      </c>
      <c r="K1902" s="197">
        <v>9.6999999999999993</v>
      </c>
      <c r="L1902" s="196">
        <v>7.82</v>
      </c>
      <c r="M1902" s="196">
        <f>TRUNC(((J1902*G1902)+(L1902*G1902)),2)</f>
        <v>130.01</v>
      </c>
      <c r="N1902" s="196">
        <f>TRUNC(((J1902*H1902)+(L1902*H1902)),2)</f>
        <v>130.01</v>
      </c>
      <c r="O1902" s="37"/>
      <c r="P1902" s="71">
        <v>2.16</v>
      </c>
      <c r="Q1902" s="71">
        <v>9.6999999999999993</v>
      </c>
      <c r="R1902" s="71">
        <v>161.29</v>
      </c>
      <c r="S1902" s="71">
        <v>161.29</v>
      </c>
      <c r="T1902" s="162">
        <f t="shared" si="221"/>
        <v>-31.28</v>
      </c>
      <c r="U1902" s="71">
        <f t="shared" si="222"/>
        <v>23.66</v>
      </c>
      <c r="V1902" s="71">
        <f t="shared" si="223"/>
        <v>106.35</v>
      </c>
    </row>
    <row r="1903" spans="1:22" x14ac:dyDescent="0.25">
      <c r="A1903" s="60" t="s">
        <v>4862</v>
      </c>
      <c r="B1903" s="190" t="s">
        <v>2645</v>
      </c>
      <c r="C1903" s="191" t="s">
        <v>107</v>
      </c>
      <c r="D1903" s="192">
        <v>261001</v>
      </c>
      <c r="E1903" s="198" t="s">
        <v>1671</v>
      </c>
      <c r="F1903" s="194" t="s">
        <v>108</v>
      </c>
      <c r="G1903" s="195">
        <v>13.6</v>
      </c>
      <c r="H1903" s="196">
        <v>13.6</v>
      </c>
      <c r="I1903" s="197">
        <v>4.3499999999999996</v>
      </c>
      <c r="J1903" s="196">
        <v>3.5</v>
      </c>
      <c r="K1903" s="197">
        <v>7.93</v>
      </c>
      <c r="L1903" s="196">
        <v>6.39</v>
      </c>
      <c r="M1903" s="196">
        <f>TRUNC(((J1903*G1903)+(L1903*G1903)),2)</f>
        <v>134.5</v>
      </c>
      <c r="N1903" s="196">
        <f>TRUNC(((J1903*H1903)+(L1903*H1903)),2)</f>
        <v>134.5</v>
      </c>
      <c r="O1903" s="37"/>
      <c r="P1903" s="71">
        <v>4.3499999999999996</v>
      </c>
      <c r="Q1903" s="71">
        <v>7.93</v>
      </c>
      <c r="R1903" s="71">
        <v>167</v>
      </c>
      <c r="S1903" s="71">
        <v>167</v>
      </c>
      <c r="T1903" s="162">
        <f t="shared" si="221"/>
        <v>-32.5</v>
      </c>
      <c r="U1903" s="71">
        <f t="shared" si="222"/>
        <v>47.6</v>
      </c>
      <c r="V1903" s="71">
        <f t="shared" si="223"/>
        <v>86.9</v>
      </c>
    </row>
    <row r="1904" spans="1:22" x14ac:dyDescent="0.25">
      <c r="A1904" s="60" t="s">
        <v>4863</v>
      </c>
      <c r="B1904" s="184" t="s">
        <v>2646</v>
      </c>
      <c r="C1904" s="187"/>
      <c r="D1904" s="187"/>
      <c r="E1904" s="186" t="s">
        <v>1673</v>
      </c>
      <c r="F1904" s="187"/>
      <c r="G1904" s="188"/>
      <c r="H1904" s="188"/>
      <c r="I1904" s="177"/>
      <c r="J1904" s="188"/>
      <c r="K1904" s="177"/>
      <c r="L1904" s="188"/>
      <c r="M1904" s="189">
        <f>SUM(M1905:M1906)</f>
        <v>1114.08</v>
      </c>
      <c r="N1904" s="189">
        <f>SUM(N1905:N1906)</f>
        <v>1114.08</v>
      </c>
      <c r="O1904" s="37"/>
      <c r="P1904" s="69"/>
      <c r="Q1904" s="69"/>
      <c r="R1904" s="70">
        <v>1383.06</v>
      </c>
      <c r="S1904" s="70">
        <v>1383.06</v>
      </c>
      <c r="T1904" s="162">
        <f t="shared" si="221"/>
        <v>-268.98</v>
      </c>
      <c r="U1904" s="71">
        <f t="shared" si="222"/>
        <v>0</v>
      </c>
      <c r="V1904" s="71">
        <f t="shared" si="223"/>
        <v>0</v>
      </c>
    </row>
    <row r="1905" spans="1:22" x14ac:dyDescent="0.25">
      <c r="A1905" s="60" t="s">
        <v>4864</v>
      </c>
      <c r="B1905" s="190" t="s">
        <v>2647</v>
      </c>
      <c r="C1905" s="191" t="s">
        <v>107</v>
      </c>
      <c r="D1905" s="192">
        <v>261300</v>
      </c>
      <c r="E1905" s="198" t="s">
        <v>1274</v>
      </c>
      <c r="F1905" s="194" t="s">
        <v>108</v>
      </c>
      <c r="G1905" s="195">
        <v>64.66</v>
      </c>
      <c r="H1905" s="196">
        <v>64.66</v>
      </c>
      <c r="I1905" s="197">
        <v>2.16</v>
      </c>
      <c r="J1905" s="196">
        <v>1.74</v>
      </c>
      <c r="K1905" s="197">
        <v>9.6999999999999993</v>
      </c>
      <c r="L1905" s="196">
        <v>7.82</v>
      </c>
      <c r="M1905" s="196">
        <f>TRUNC(((J1905*G1905)+(L1905*G1905)),2)</f>
        <v>618.14</v>
      </c>
      <c r="N1905" s="196">
        <f>TRUNC(((J1905*H1905)+(L1905*H1905)),2)</f>
        <v>618.14</v>
      </c>
      <c r="O1905" s="37"/>
      <c r="P1905" s="71">
        <v>2.16</v>
      </c>
      <c r="Q1905" s="71">
        <v>9.6999999999999993</v>
      </c>
      <c r="R1905" s="71">
        <v>766.86</v>
      </c>
      <c r="S1905" s="71">
        <v>766.86</v>
      </c>
      <c r="T1905" s="162">
        <f t="shared" si="221"/>
        <v>-148.72000000000003</v>
      </c>
      <c r="U1905" s="71">
        <f t="shared" si="222"/>
        <v>112.5</v>
      </c>
      <c r="V1905" s="71">
        <f t="shared" si="223"/>
        <v>505.64</v>
      </c>
    </row>
    <row r="1906" spans="1:22" x14ac:dyDescent="0.25">
      <c r="A1906" s="60" t="s">
        <v>4865</v>
      </c>
      <c r="B1906" s="190" t="s">
        <v>2648</v>
      </c>
      <c r="C1906" s="191" t="s">
        <v>107</v>
      </c>
      <c r="D1906" s="192">
        <v>261307</v>
      </c>
      <c r="E1906" s="198" t="s">
        <v>1676</v>
      </c>
      <c r="F1906" s="194" t="s">
        <v>108</v>
      </c>
      <c r="G1906" s="195">
        <v>64.66</v>
      </c>
      <c r="H1906" s="196">
        <v>64.66</v>
      </c>
      <c r="I1906" s="197">
        <v>3.83</v>
      </c>
      <c r="J1906" s="196">
        <v>3.08</v>
      </c>
      <c r="K1906" s="197">
        <v>5.7</v>
      </c>
      <c r="L1906" s="196">
        <v>4.59</v>
      </c>
      <c r="M1906" s="196">
        <f>TRUNC(((J1906*G1906)+(L1906*G1906)),2)</f>
        <v>495.94</v>
      </c>
      <c r="N1906" s="196">
        <f>TRUNC(((J1906*H1906)+(L1906*H1906)),2)</f>
        <v>495.94</v>
      </c>
      <c r="O1906" s="37"/>
      <c r="P1906" s="71">
        <v>3.83</v>
      </c>
      <c r="Q1906" s="71">
        <v>5.7</v>
      </c>
      <c r="R1906" s="71">
        <v>616.20000000000005</v>
      </c>
      <c r="S1906" s="71">
        <v>616.20000000000005</v>
      </c>
      <c r="T1906" s="162">
        <f t="shared" si="221"/>
        <v>-120.26000000000005</v>
      </c>
      <c r="U1906" s="71">
        <f t="shared" si="222"/>
        <v>199.15</v>
      </c>
      <c r="V1906" s="71">
        <f t="shared" si="223"/>
        <v>296.77999999999997</v>
      </c>
    </row>
    <row r="1907" spans="1:22" x14ac:dyDescent="0.25">
      <c r="A1907" s="60" t="s">
        <v>4866</v>
      </c>
      <c r="B1907" s="184" t="s">
        <v>2649</v>
      </c>
      <c r="C1907" s="187"/>
      <c r="D1907" s="187"/>
      <c r="E1907" s="186" t="s">
        <v>1678</v>
      </c>
      <c r="F1907" s="187"/>
      <c r="G1907" s="188"/>
      <c r="H1907" s="188"/>
      <c r="I1907" s="177"/>
      <c r="J1907" s="188"/>
      <c r="K1907" s="177"/>
      <c r="L1907" s="188"/>
      <c r="M1907" s="189">
        <f>M1908</f>
        <v>849.85</v>
      </c>
      <c r="N1907" s="189">
        <f>N1908</f>
        <v>849.85</v>
      </c>
      <c r="O1907" s="37"/>
      <c r="P1907" s="69"/>
      <c r="Q1907" s="69"/>
      <c r="R1907" s="70">
        <v>1054.48</v>
      </c>
      <c r="S1907" s="70">
        <v>1054.48</v>
      </c>
      <c r="T1907" s="162">
        <f t="shared" si="221"/>
        <v>-204.63</v>
      </c>
      <c r="U1907" s="71">
        <f t="shared" si="222"/>
        <v>0</v>
      </c>
      <c r="V1907" s="71">
        <f t="shared" si="223"/>
        <v>0</v>
      </c>
    </row>
    <row r="1908" spans="1:22" x14ac:dyDescent="0.25">
      <c r="A1908" s="60" t="s">
        <v>4867</v>
      </c>
      <c r="B1908" s="190" t="s">
        <v>2650</v>
      </c>
      <c r="C1908" s="191" t="s">
        <v>107</v>
      </c>
      <c r="D1908" s="192">
        <v>261000</v>
      </c>
      <c r="E1908" s="198" t="s">
        <v>484</v>
      </c>
      <c r="F1908" s="194" t="s">
        <v>108</v>
      </c>
      <c r="G1908" s="195">
        <v>78.400000000000006</v>
      </c>
      <c r="H1908" s="196">
        <v>78.400000000000006</v>
      </c>
      <c r="I1908" s="197">
        <v>5.47</v>
      </c>
      <c r="J1908" s="196">
        <v>4.41</v>
      </c>
      <c r="K1908" s="197">
        <v>7.98</v>
      </c>
      <c r="L1908" s="196">
        <v>6.43</v>
      </c>
      <c r="M1908" s="196">
        <f>TRUNC(((J1908*G1908)+(L1908*G1908)),2)</f>
        <v>849.85</v>
      </c>
      <c r="N1908" s="196">
        <f>TRUNC(((J1908*H1908)+(L1908*H1908)),2)</f>
        <v>849.85</v>
      </c>
      <c r="O1908" s="37"/>
      <c r="P1908" s="71">
        <v>5.47</v>
      </c>
      <c r="Q1908" s="71">
        <v>7.98</v>
      </c>
      <c r="R1908" s="71">
        <v>1054.48</v>
      </c>
      <c r="S1908" s="71">
        <v>1054.48</v>
      </c>
      <c r="T1908" s="162">
        <f t="shared" si="221"/>
        <v>-204.63</v>
      </c>
      <c r="U1908" s="71">
        <f t="shared" si="222"/>
        <v>345.74</v>
      </c>
      <c r="V1908" s="71">
        <f t="shared" si="223"/>
        <v>504.11</v>
      </c>
    </row>
    <row r="1909" spans="1:22" x14ac:dyDescent="0.25">
      <c r="A1909" s="60" t="s">
        <v>4868</v>
      </c>
      <c r="B1909" s="184" t="s">
        <v>2651</v>
      </c>
      <c r="C1909" s="187"/>
      <c r="D1909" s="187"/>
      <c r="E1909" s="186" t="s">
        <v>1681</v>
      </c>
      <c r="F1909" s="187"/>
      <c r="G1909" s="188"/>
      <c r="H1909" s="188"/>
      <c r="I1909" s="177"/>
      <c r="J1909" s="188"/>
      <c r="K1909" s="177"/>
      <c r="L1909" s="188"/>
      <c r="M1909" s="189">
        <f>M1910</f>
        <v>1869.96</v>
      </c>
      <c r="N1909" s="189">
        <f>N1910</f>
        <v>1869.96</v>
      </c>
      <c r="O1909" s="37"/>
      <c r="P1909" s="69"/>
      <c r="Q1909" s="69"/>
      <c r="R1909" s="70">
        <v>2319.85</v>
      </c>
      <c r="S1909" s="70">
        <v>2319.85</v>
      </c>
      <c r="T1909" s="162">
        <f t="shared" si="221"/>
        <v>-449.88999999999987</v>
      </c>
      <c r="U1909" s="71">
        <f t="shared" si="222"/>
        <v>0</v>
      </c>
      <c r="V1909" s="71">
        <f t="shared" si="223"/>
        <v>0</v>
      </c>
    </row>
    <row r="1910" spans="1:22" x14ac:dyDescent="0.3">
      <c r="A1910" s="60" t="s">
        <v>4869</v>
      </c>
      <c r="B1910" s="190" t="s">
        <v>2652</v>
      </c>
      <c r="C1910" s="191" t="s">
        <v>107</v>
      </c>
      <c r="D1910" s="192">
        <v>261602</v>
      </c>
      <c r="E1910" s="198" t="s">
        <v>973</v>
      </c>
      <c r="F1910" s="194" t="s">
        <v>108</v>
      </c>
      <c r="G1910" s="195">
        <v>88.04</v>
      </c>
      <c r="H1910" s="196">
        <v>88.04</v>
      </c>
      <c r="I1910" s="197">
        <v>11.48</v>
      </c>
      <c r="J1910" s="196">
        <v>9.25</v>
      </c>
      <c r="K1910" s="197">
        <v>14.87</v>
      </c>
      <c r="L1910" s="196">
        <v>11.99</v>
      </c>
      <c r="M1910" s="196">
        <f>TRUNC(((J1910*G1910)+(L1910*G1910)),2)</f>
        <v>1869.96</v>
      </c>
      <c r="N1910" s="196">
        <f>TRUNC(((J1910*H1910)+(L1910*H1910)),2)</f>
        <v>1869.96</v>
      </c>
      <c r="O1910" s="45"/>
      <c r="P1910" s="71">
        <v>11.48</v>
      </c>
      <c r="Q1910" s="71">
        <v>14.87</v>
      </c>
      <c r="R1910" s="71">
        <v>2319.85</v>
      </c>
      <c r="S1910" s="71">
        <v>2319.85</v>
      </c>
      <c r="T1910" s="162">
        <f t="shared" si="221"/>
        <v>-449.88999999999987</v>
      </c>
      <c r="U1910" s="71">
        <f t="shared" si="222"/>
        <v>814.37</v>
      </c>
      <c r="V1910" s="71">
        <f t="shared" si="223"/>
        <v>1055.5899999999999</v>
      </c>
    </row>
    <row r="1911" spans="1:22" x14ac:dyDescent="0.25">
      <c r="A1911" s="60" t="s">
        <v>4870</v>
      </c>
      <c r="B1911" s="184" t="s">
        <v>2653</v>
      </c>
      <c r="C1911" s="187"/>
      <c r="D1911" s="187"/>
      <c r="E1911" s="186" t="s">
        <v>1684</v>
      </c>
      <c r="F1911" s="187"/>
      <c r="G1911" s="188"/>
      <c r="H1911" s="188"/>
      <c r="I1911" s="177"/>
      <c r="J1911" s="188"/>
      <c r="K1911" s="177"/>
      <c r="L1911" s="188"/>
      <c r="M1911" s="189">
        <f>M1912</f>
        <v>1320.68</v>
      </c>
      <c r="N1911" s="189">
        <f>N1912</f>
        <v>1320.68</v>
      </c>
      <c r="O1911" s="37"/>
      <c r="P1911" s="69"/>
      <c r="Q1911" s="69"/>
      <c r="R1911" s="70">
        <v>1638.8</v>
      </c>
      <c r="S1911" s="70">
        <v>1638.8</v>
      </c>
      <c r="T1911" s="162">
        <f t="shared" si="221"/>
        <v>-318.11999999999989</v>
      </c>
      <c r="U1911" s="71">
        <f t="shared" si="222"/>
        <v>0</v>
      </c>
      <c r="V1911" s="71">
        <f t="shared" si="223"/>
        <v>0</v>
      </c>
    </row>
    <row r="1912" spans="1:22" x14ac:dyDescent="0.25">
      <c r="A1912" s="60" t="s">
        <v>4871</v>
      </c>
      <c r="B1912" s="190" t="s">
        <v>2654</v>
      </c>
      <c r="C1912" s="191" t="s">
        <v>107</v>
      </c>
      <c r="D1912" s="192">
        <v>261609</v>
      </c>
      <c r="E1912" s="198" t="s">
        <v>1686</v>
      </c>
      <c r="F1912" s="194" t="s">
        <v>108</v>
      </c>
      <c r="G1912" s="195">
        <v>120.5</v>
      </c>
      <c r="H1912" s="196">
        <v>120.5</v>
      </c>
      <c r="I1912" s="197">
        <v>9.65</v>
      </c>
      <c r="J1912" s="196">
        <v>7.78</v>
      </c>
      <c r="K1912" s="197">
        <v>3.95</v>
      </c>
      <c r="L1912" s="196">
        <v>3.18</v>
      </c>
      <c r="M1912" s="196">
        <f>TRUNC(((J1912*G1912)+(L1912*G1912)),2)</f>
        <v>1320.68</v>
      </c>
      <c r="N1912" s="196">
        <f>TRUNC(((J1912*H1912)+(L1912*H1912)),2)</f>
        <v>1320.68</v>
      </c>
      <c r="O1912" s="37"/>
      <c r="P1912" s="71">
        <v>9.65</v>
      </c>
      <c r="Q1912" s="71">
        <v>3.95</v>
      </c>
      <c r="R1912" s="71">
        <v>1638.8</v>
      </c>
      <c r="S1912" s="71">
        <v>1638.8</v>
      </c>
      <c r="T1912" s="162">
        <f t="shared" si="221"/>
        <v>-318.11999999999989</v>
      </c>
      <c r="U1912" s="71">
        <f t="shared" si="222"/>
        <v>937.49</v>
      </c>
      <c r="V1912" s="71">
        <f t="shared" si="223"/>
        <v>383.19</v>
      </c>
    </row>
    <row r="1913" spans="1:22" x14ac:dyDescent="0.25">
      <c r="A1913" s="60" t="s">
        <v>4872</v>
      </c>
      <c r="B1913" s="178" t="s">
        <v>2655</v>
      </c>
      <c r="C1913" s="181"/>
      <c r="D1913" s="181"/>
      <c r="E1913" s="180" t="s">
        <v>62</v>
      </c>
      <c r="F1913" s="181"/>
      <c r="G1913" s="182"/>
      <c r="H1913" s="182"/>
      <c r="I1913" s="177"/>
      <c r="J1913" s="182"/>
      <c r="K1913" s="177"/>
      <c r="L1913" s="182"/>
      <c r="M1913" s="183">
        <f>SUM(M1914:M1916)</f>
        <v>3249.1400000000003</v>
      </c>
      <c r="N1913" s="183">
        <f>SUM(N1914:N1916)</f>
        <v>3249.1400000000003</v>
      </c>
      <c r="O1913" s="37"/>
      <c r="P1913" s="67"/>
      <c r="Q1913" s="67"/>
      <c r="R1913" s="68">
        <v>4028.8</v>
      </c>
      <c r="S1913" s="68">
        <v>4028.8</v>
      </c>
      <c r="T1913" s="162">
        <f t="shared" si="221"/>
        <v>-779.65999999999985</v>
      </c>
      <c r="U1913" s="71">
        <f t="shared" si="222"/>
        <v>0</v>
      </c>
      <c r="V1913" s="71">
        <f t="shared" si="223"/>
        <v>0</v>
      </c>
    </row>
    <row r="1914" spans="1:22" x14ac:dyDescent="0.25">
      <c r="A1914" s="60" t="s">
        <v>4873</v>
      </c>
      <c r="B1914" s="190" t="s">
        <v>2656</v>
      </c>
      <c r="C1914" s="191" t="s">
        <v>107</v>
      </c>
      <c r="D1914" s="192">
        <v>271608</v>
      </c>
      <c r="E1914" s="198" t="s">
        <v>1293</v>
      </c>
      <c r="F1914" s="194" t="s">
        <v>108</v>
      </c>
      <c r="G1914" s="195">
        <v>2.82</v>
      </c>
      <c r="H1914" s="196">
        <v>2.82</v>
      </c>
      <c r="I1914" s="197">
        <v>452.58</v>
      </c>
      <c r="J1914" s="196">
        <v>365</v>
      </c>
      <c r="K1914" s="197">
        <v>51.41</v>
      </c>
      <c r="L1914" s="196">
        <v>41.46</v>
      </c>
      <c r="M1914" s="196">
        <f>TRUNC(((J1914*G1914)+(L1914*G1914)),2)</f>
        <v>1146.21</v>
      </c>
      <c r="N1914" s="196">
        <f>TRUNC(((J1914*H1914)+(L1914*H1914)),2)</f>
        <v>1146.21</v>
      </c>
      <c r="O1914" s="37"/>
      <c r="P1914" s="71">
        <v>452.58</v>
      </c>
      <c r="Q1914" s="71">
        <v>51.41</v>
      </c>
      <c r="R1914" s="71">
        <v>1421.25</v>
      </c>
      <c r="S1914" s="71">
        <v>1421.25</v>
      </c>
      <c r="T1914" s="162">
        <f t="shared" si="221"/>
        <v>-275.03999999999996</v>
      </c>
      <c r="U1914" s="71">
        <f t="shared" si="222"/>
        <v>1029.3</v>
      </c>
      <c r="V1914" s="71">
        <f t="shared" si="223"/>
        <v>116.91</v>
      </c>
    </row>
    <row r="1915" spans="1:22" x14ac:dyDescent="0.3">
      <c r="A1915" s="60" t="s">
        <v>4874</v>
      </c>
      <c r="B1915" s="190" t="s">
        <v>2657</v>
      </c>
      <c r="C1915" s="191" t="s">
        <v>127</v>
      </c>
      <c r="D1915" s="199" t="s">
        <v>2117</v>
      </c>
      <c r="E1915" s="198" t="s">
        <v>2118</v>
      </c>
      <c r="F1915" s="194" t="s">
        <v>108</v>
      </c>
      <c r="G1915" s="195">
        <v>3.84</v>
      </c>
      <c r="H1915" s="196">
        <v>3.84</v>
      </c>
      <c r="I1915" s="197">
        <v>386.78</v>
      </c>
      <c r="J1915" s="196">
        <v>311.93</v>
      </c>
      <c r="K1915" s="197">
        <v>58.65</v>
      </c>
      <c r="L1915" s="196">
        <v>47.3</v>
      </c>
      <c r="M1915" s="196">
        <f>TRUNC(((J1915*G1915)+(L1915*G1915)),2)</f>
        <v>1379.44</v>
      </c>
      <c r="N1915" s="196">
        <f>TRUNC(((J1915*H1915)+(L1915*H1915)),2)</f>
        <v>1379.44</v>
      </c>
      <c r="O1915" s="45"/>
      <c r="P1915" s="71">
        <v>386.78</v>
      </c>
      <c r="Q1915" s="71">
        <v>58.65</v>
      </c>
      <c r="R1915" s="71">
        <v>1710.45</v>
      </c>
      <c r="S1915" s="71">
        <v>1710.45</v>
      </c>
      <c r="T1915" s="162">
        <f t="shared" si="221"/>
        <v>-331.01</v>
      </c>
      <c r="U1915" s="71">
        <f t="shared" si="222"/>
        <v>1197.81</v>
      </c>
      <c r="V1915" s="71">
        <f t="shared" si="223"/>
        <v>181.63</v>
      </c>
    </row>
    <row r="1916" spans="1:22" x14ac:dyDescent="0.25">
      <c r="A1916" s="60" t="s">
        <v>4875</v>
      </c>
      <c r="B1916" s="190" t="s">
        <v>2658</v>
      </c>
      <c r="C1916" s="191" t="s">
        <v>127</v>
      </c>
      <c r="D1916" s="199" t="s">
        <v>2659</v>
      </c>
      <c r="E1916" s="198" t="s">
        <v>2660</v>
      </c>
      <c r="F1916" s="194" t="s">
        <v>108</v>
      </c>
      <c r="G1916" s="195">
        <v>1.78</v>
      </c>
      <c r="H1916" s="196">
        <v>1.78</v>
      </c>
      <c r="I1916" s="197">
        <v>452.58</v>
      </c>
      <c r="J1916" s="196">
        <v>365</v>
      </c>
      <c r="K1916" s="197">
        <v>51.41</v>
      </c>
      <c r="L1916" s="196">
        <v>41.46</v>
      </c>
      <c r="M1916" s="196">
        <f>TRUNC(((J1916*G1916)+(L1916*G1916)),2)</f>
        <v>723.49</v>
      </c>
      <c r="N1916" s="196">
        <f>TRUNC(((J1916*H1916)+(L1916*H1916)),2)</f>
        <v>723.49</v>
      </c>
      <c r="O1916" s="37"/>
      <c r="P1916" s="71">
        <v>452.58</v>
      </c>
      <c r="Q1916" s="71">
        <v>51.41</v>
      </c>
      <c r="R1916" s="71">
        <v>897.1</v>
      </c>
      <c r="S1916" s="71">
        <v>897.1</v>
      </c>
      <c r="T1916" s="162">
        <f t="shared" si="221"/>
        <v>-173.61</v>
      </c>
      <c r="U1916" s="71">
        <f t="shared" si="222"/>
        <v>649.70000000000005</v>
      </c>
      <c r="V1916" s="71">
        <f t="shared" si="223"/>
        <v>73.790000000000006</v>
      </c>
    </row>
    <row r="1917" spans="1:22" x14ac:dyDescent="0.25">
      <c r="A1917" s="60" t="s">
        <v>4876</v>
      </c>
      <c r="B1917" s="171">
        <v>9</v>
      </c>
      <c r="C1917" s="210"/>
      <c r="D1917" s="210"/>
      <c r="E1917" s="173" t="s">
        <v>2661</v>
      </c>
      <c r="F1917" s="174" t="s">
        <v>102</v>
      </c>
      <c r="G1917" s="175">
        <v>1</v>
      </c>
      <c r="H1917" s="176"/>
      <c r="I1917" s="177"/>
      <c r="J1917" s="176"/>
      <c r="K1917" s="177"/>
      <c r="L1917" s="176"/>
      <c r="M1917" s="175">
        <f>M1918+M1920+M1922+M1935+M1949+M1993+M2016+M2020+M2022+M2024+M2026+M2029+M2034+M2044</f>
        <v>373066.87000000005</v>
      </c>
      <c r="N1917" s="175">
        <f>N1918+N1920+N1922+N1935+N1949+N1993+N2016+N2020+N2022+N2024+N2026+N2029+N2034+N2044</f>
        <v>373066.87000000005</v>
      </c>
      <c r="O1917" s="37"/>
      <c r="P1917" s="66"/>
      <c r="Q1917" s="66"/>
      <c r="R1917" s="65">
        <v>462769.83</v>
      </c>
      <c r="S1917" s="65">
        <v>462769.83</v>
      </c>
      <c r="T1917" s="162">
        <f t="shared" si="221"/>
        <v>-89702.959999999963</v>
      </c>
      <c r="U1917" s="71">
        <f t="shared" si="222"/>
        <v>0</v>
      </c>
      <c r="V1917" s="71">
        <f t="shared" si="223"/>
        <v>0</v>
      </c>
    </row>
    <row r="1918" spans="1:22" x14ac:dyDescent="0.25">
      <c r="A1918" s="60" t="s">
        <v>4877</v>
      </c>
      <c r="B1918" s="178" t="s">
        <v>2662</v>
      </c>
      <c r="C1918" s="181"/>
      <c r="D1918" s="181"/>
      <c r="E1918" s="180" t="s">
        <v>20</v>
      </c>
      <c r="F1918" s="181"/>
      <c r="G1918" s="182"/>
      <c r="H1918" s="182"/>
      <c r="I1918" s="177"/>
      <c r="J1918" s="182"/>
      <c r="K1918" s="177"/>
      <c r="L1918" s="182"/>
      <c r="M1918" s="183">
        <f>M1919</f>
        <v>2949.11</v>
      </c>
      <c r="N1918" s="183">
        <f>N1919</f>
        <v>2949.11</v>
      </c>
      <c r="O1918" s="37"/>
      <c r="P1918" s="67"/>
      <c r="Q1918" s="67"/>
      <c r="R1918" s="68">
        <v>3670.92</v>
      </c>
      <c r="S1918" s="68">
        <v>3670.92</v>
      </c>
      <c r="T1918" s="162">
        <f t="shared" si="221"/>
        <v>-721.81</v>
      </c>
      <c r="U1918" s="71">
        <f t="shared" si="222"/>
        <v>0</v>
      </c>
      <c r="V1918" s="71">
        <f t="shared" si="223"/>
        <v>0</v>
      </c>
    </row>
    <row r="1919" spans="1:22" ht="24" x14ac:dyDescent="0.3">
      <c r="A1919" s="60" t="s">
        <v>4878</v>
      </c>
      <c r="B1919" s="190" t="s">
        <v>2663</v>
      </c>
      <c r="C1919" s="191" t="s">
        <v>107</v>
      </c>
      <c r="D1919" s="192">
        <v>20701</v>
      </c>
      <c r="E1919" s="198" t="s">
        <v>1032</v>
      </c>
      <c r="F1919" s="194" t="s">
        <v>108</v>
      </c>
      <c r="G1919" s="195">
        <v>687.44</v>
      </c>
      <c r="H1919" s="196">
        <v>687.44</v>
      </c>
      <c r="I1919" s="197">
        <v>3.73</v>
      </c>
      <c r="J1919" s="196">
        <v>3</v>
      </c>
      <c r="K1919" s="197">
        <v>1.61</v>
      </c>
      <c r="L1919" s="196">
        <v>1.29</v>
      </c>
      <c r="M1919" s="196">
        <f>TRUNC(((J1919*G1919)+(L1919*G1919)),2)</f>
        <v>2949.11</v>
      </c>
      <c r="N1919" s="196">
        <f>TRUNC(((J1919*H1919)+(L1919*H1919)),2)</f>
        <v>2949.11</v>
      </c>
      <c r="O1919" s="45"/>
      <c r="P1919" s="71">
        <v>3.73</v>
      </c>
      <c r="Q1919" s="71">
        <v>1.61</v>
      </c>
      <c r="R1919" s="71">
        <v>3670.92</v>
      </c>
      <c r="S1919" s="71">
        <v>3670.92</v>
      </c>
      <c r="T1919" s="162">
        <f t="shared" si="221"/>
        <v>-721.81</v>
      </c>
      <c r="U1919" s="71">
        <f t="shared" si="222"/>
        <v>2062.3200000000002</v>
      </c>
      <c r="V1919" s="71">
        <f t="shared" si="223"/>
        <v>886.79</v>
      </c>
    </row>
    <row r="1920" spans="1:22" x14ac:dyDescent="0.25">
      <c r="A1920" s="60" t="s">
        <v>4879</v>
      </c>
      <c r="B1920" s="178" t="s">
        <v>2664</v>
      </c>
      <c r="C1920" s="181"/>
      <c r="D1920" s="181"/>
      <c r="E1920" s="180" t="s">
        <v>22</v>
      </c>
      <c r="F1920" s="181"/>
      <c r="G1920" s="182"/>
      <c r="H1920" s="182"/>
      <c r="I1920" s="177"/>
      <c r="J1920" s="182"/>
      <c r="K1920" s="177"/>
      <c r="L1920" s="182"/>
      <c r="M1920" s="183">
        <f>M1921</f>
        <v>1704.41</v>
      </c>
      <c r="N1920" s="183">
        <f>N1921</f>
        <v>1704.41</v>
      </c>
      <c r="O1920" s="37"/>
      <c r="P1920" s="67"/>
      <c r="Q1920" s="67"/>
      <c r="R1920" s="68">
        <v>2113.91</v>
      </c>
      <c r="S1920" s="68">
        <v>2113.91</v>
      </c>
      <c r="T1920" s="162">
        <f t="shared" si="221"/>
        <v>-409.49999999999977</v>
      </c>
      <c r="U1920" s="71">
        <f t="shared" si="222"/>
        <v>0</v>
      </c>
      <c r="V1920" s="71">
        <f t="shared" si="223"/>
        <v>0</v>
      </c>
    </row>
    <row r="1921" spans="1:22" x14ac:dyDescent="0.25">
      <c r="A1921" s="60" t="s">
        <v>4880</v>
      </c>
      <c r="B1921" s="190" t="s">
        <v>2665</v>
      </c>
      <c r="C1921" s="191" t="s">
        <v>107</v>
      </c>
      <c r="D1921" s="192">
        <v>30101</v>
      </c>
      <c r="E1921" s="198" t="s">
        <v>155</v>
      </c>
      <c r="F1921" s="194" t="s">
        <v>125</v>
      </c>
      <c r="G1921" s="195">
        <v>48.12</v>
      </c>
      <c r="H1921" s="196">
        <v>48.12</v>
      </c>
      <c r="I1921" s="197">
        <v>34.33</v>
      </c>
      <c r="J1921" s="196">
        <v>27.68</v>
      </c>
      <c r="K1921" s="197">
        <v>9.6</v>
      </c>
      <c r="L1921" s="196">
        <v>7.74</v>
      </c>
      <c r="M1921" s="196">
        <f>TRUNC(((J1921*G1921)+(L1921*G1921)),2)</f>
        <v>1704.41</v>
      </c>
      <c r="N1921" s="196">
        <f>TRUNC(((J1921*H1921)+(L1921*H1921)),2)</f>
        <v>1704.41</v>
      </c>
      <c r="O1921" s="37"/>
      <c r="P1921" s="71">
        <v>34.33</v>
      </c>
      <c r="Q1921" s="71">
        <v>9.6</v>
      </c>
      <c r="R1921" s="71">
        <v>2113.91</v>
      </c>
      <c r="S1921" s="71">
        <v>2113.91</v>
      </c>
      <c r="T1921" s="162">
        <f t="shared" si="221"/>
        <v>-409.49999999999977</v>
      </c>
      <c r="U1921" s="71">
        <f t="shared" si="222"/>
        <v>1331.96</v>
      </c>
      <c r="V1921" s="71">
        <f t="shared" si="223"/>
        <v>372.44</v>
      </c>
    </row>
    <row r="1922" spans="1:22" x14ac:dyDescent="0.25">
      <c r="A1922" s="60" t="s">
        <v>4881</v>
      </c>
      <c r="B1922" s="178" t="s">
        <v>2666</v>
      </c>
      <c r="C1922" s="181"/>
      <c r="D1922" s="181"/>
      <c r="E1922" s="180" t="s">
        <v>24</v>
      </c>
      <c r="F1922" s="181"/>
      <c r="G1922" s="182"/>
      <c r="H1922" s="182"/>
      <c r="I1922" s="177"/>
      <c r="J1922" s="182"/>
      <c r="K1922" s="177"/>
      <c r="L1922" s="182"/>
      <c r="M1922" s="183">
        <f>M1923+M1926+M1929</f>
        <v>2482.79</v>
      </c>
      <c r="N1922" s="183">
        <f>N1923+N1926+N1929</f>
        <v>2482.79</v>
      </c>
      <c r="O1922" s="37"/>
      <c r="P1922" s="67"/>
      <c r="Q1922" s="67"/>
      <c r="R1922" s="68">
        <v>3095.62</v>
      </c>
      <c r="S1922" s="68">
        <v>3095.62</v>
      </c>
      <c r="T1922" s="162">
        <f t="shared" si="221"/>
        <v>-612.82999999999993</v>
      </c>
      <c r="U1922" s="71">
        <f t="shared" si="222"/>
        <v>0</v>
      </c>
      <c r="V1922" s="71">
        <f t="shared" si="223"/>
        <v>0</v>
      </c>
    </row>
    <row r="1923" spans="1:22" x14ac:dyDescent="0.25">
      <c r="A1923" s="60" t="s">
        <v>4882</v>
      </c>
      <c r="B1923" s="184" t="s">
        <v>2667</v>
      </c>
      <c r="C1923" s="187"/>
      <c r="D1923" s="187"/>
      <c r="E1923" s="186" t="s">
        <v>1536</v>
      </c>
      <c r="F1923" s="187"/>
      <c r="G1923" s="188"/>
      <c r="H1923" s="188"/>
      <c r="I1923" s="177"/>
      <c r="J1923" s="188"/>
      <c r="K1923" s="177"/>
      <c r="L1923" s="188"/>
      <c r="M1923" s="189">
        <f>SUM(M1924:M1925)</f>
        <v>1739.21</v>
      </c>
      <c r="N1923" s="189">
        <f>SUM(N1924:N1925)</f>
        <v>1739.21</v>
      </c>
      <c r="O1923" s="37"/>
      <c r="P1923" s="69"/>
      <c r="Q1923" s="69"/>
      <c r="R1923" s="70">
        <v>2172.3000000000002</v>
      </c>
      <c r="S1923" s="70">
        <v>2172.3000000000002</v>
      </c>
      <c r="T1923" s="162">
        <f t="shared" si="221"/>
        <v>-433.09000000000015</v>
      </c>
      <c r="U1923" s="71">
        <f t="shared" si="222"/>
        <v>0</v>
      </c>
      <c r="V1923" s="71">
        <f t="shared" si="223"/>
        <v>0</v>
      </c>
    </row>
    <row r="1924" spans="1:22" ht="24" x14ac:dyDescent="0.3">
      <c r="A1924" s="60" t="s">
        <v>4883</v>
      </c>
      <c r="B1924" s="190" t="s">
        <v>2668</v>
      </c>
      <c r="C1924" s="191" t="s">
        <v>107</v>
      </c>
      <c r="D1924" s="192">
        <v>41140</v>
      </c>
      <c r="E1924" s="198" t="s">
        <v>1538</v>
      </c>
      <c r="F1924" s="194" t="s">
        <v>108</v>
      </c>
      <c r="G1924" s="195">
        <v>687.44</v>
      </c>
      <c r="H1924" s="196">
        <v>687.44</v>
      </c>
      <c r="I1924" s="197">
        <v>0</v>
      </c>
      <c r="J1924" s="196">
        <v>0</v>
      </c>
      <c r="K1924" s="197">
        <v>2.72</v>
      </c>
      <c r="L1924" s="196">
        <v>2.19</v>
      </c>
      <c r="M1924" s="196">
        <f>TRUNC(((J1924*G1924)+(L1924*G1924)),2)</f>
        <v>1505.49</v>
      </c>
      <c r="N1924" s="196">
        <f>TRUNC(((J1924*H1924)+(L1924*H1924)),2)</f>
        <v>1505.49</v>
      </c>
      <c r="O1924" s="45"/>
      <c r="P1924" s="71">
        <v>0</v>
      </c>
      <c r="Q1924" s="71">
        <v>2.72</v>
      </c>
      <c r="R1924" s="71">
        <v>1869.83</v>
      </c>
      <c r="S1924" s="71">
        <v>1869.83</v>
      </c>
      <c r="T1924" s="162">
        <f t="shared" si="221"/>
        <v>-364.33999999999992</v>
      </c>
      <c r="U1924" s="71">
        <f t="shared" si="222"/>
        <v>0</v>
      </c>
      <c r="V1924" s="71">
        <f t="shared" si="223"/>
        <v>1505.49</v>
      </c>
    </row>
    <row r="1925" spans="1:22" x14ac:dyDescent="0.25">
      <c r="A1925" s="60" t="s">
        <v>4884</v>
      </c>
      <c r="B1925" s="190" t="s">
        <v>2669</v>
      </c>
      <c r="C1925" s="191" t="s">
        <v>107</v>
      </c>
      <c r="D1925" s="192">
        <v>40905</v>
      </c>
      <c r="E1925" s="198" t="s">
        <v>1038</v>
      </c>
      <c r="F1925" s="194" t="s">
        <v>108</v>
      </c>
      <c r="G1925" s="195">
        <v>687.44</v>
      </c>
      <c r="H1925" s="196">
        <v>687.44</v>
      </c>
      <c r="I1925" s="197">
        <v>0.11</v>
      </c>
      <c r="J1925" s="196">
        <v>0.08</v>
      </c>
      <c r="K1925" s="197">
        <v>0.33</v>
      </c>
      <c r="L1925" s="196">
        <v>0.26</v>
      </c>
      <c r="M1925" s="196">
        <f>TRUNC(((J1925*G1925)+(L1925*G1925)),2)</f>
        <v>233.72</v>
      </c>
      <c r="N1925" s="196">
        <f>TRUNC(((J1925*H1925)+(L1925*H1925)),2)</f>
        <v>233.72</v>
      </c>
      <c r="O1925" s="37"/>
      <c r="P1925" s="71">
        <v>0.11</v>
      </c>
      <c r="Q1925" s="71">
        <v>0.33</v>
      </c>
      <c r="R1925" s="71">
        <v>302.47000000000003</v>
      </c>
      <c r="S1925" s="71">
        <v>302.47000000000003</v>
      </c>
      <c r="T1925" s="162">
        <f t="shared" si="221"/>
        <v>-68.750000000000028</v>
      </c>
      <c r="U1925" s="71">
        <f t="shared" si="222"/>
        <v>54.99</v>
      </c>
      <c r="V1925" s="71">
        <f t="shared" si="223"/>
        <v>178.73</v>
      </c>
    </row>
    <row r="1926" spans="1:22" x14ac:dyDescent="0.25">
      <c r="A1926" s="60" t="s">
        <v>4885</v>
      </c>
      <c r="B1926" s="184" t="s">
        <v>2670</v>
      </c>
      <c r="C1926" s="187"/>
      <c r="D1926" s="187"/>
      <c r="E1926" s="186" t="s">
        <v>1541</v>
      </c>
      <c r="F1926" s="187"/>
      <c r="G1926" s="188"/>
      <c r="H1926" s="188"/>
      <c r="I1926" s="177"/>
      <c r="J1926" s="188"/>
      <c r="K1926" s="177"/>
      <c r="L1926" s="188"/>
      <c r="M1926" s="189">
        <f>SUM(M1927:M1928)</f>
        <v>256.98</v>
      </c>
      <c r="N1926" s="189">
        <f>SUM(N1927:N1928)</f>
        <v>256.98</v>
      </c>
      <c r="O1926" s="37"/>
      <c r="P1926" s="69"/>
      <c r="Q1926" s="69"/>
      <c r="R1926" s="70">
        <v>318.68</v>
      </c>
      <c r="S1926" s="70">
        <v>318.68</v>
      </c>
      <c r="T1926" s="162">
        <f t="shared" si="221"/>
        <v>-61.699999999999989</v>
      </c>
      <c r="U1926" s="71">
        <f t="shared" si="222"/>
        <v>0</v>
      </c>
      <c r="V1926" s="71">
        <f t="shared" si="223"/>
        <v>0</v>
      </c>
    </row>
    <row r="1927" spans="1:22" x14ac:dyDescent="0.25">
      <c r="A1927" s="60" t="s">
        <v>4886</v>
      </c>
      <c r="B1927" s="190" t="s">
        <v>2671</v>
      </c>
      <c r="C1927" s="191" t="s">
        <v>107</v>
      </c>
      <c r="D1927" s="192">
        <v>40101</v>
      </c>
      <c r="E1927" s="198" t="s">
        <v>163</v>
      </c>
      <c r="F1927" s="194" t="s">
        <v>125</v>
      </c>
      <c r="G1927" s="195">
        <v>5.6</v>
      </c>
      <c r="H1927" s="196">
        <v>5.6</v>
      </c>
      <c r="I1927" s="197">
        <v>0</v>
      </c>
      <c r="J1927" s="196">
        <v>0</v>
      </c>
      <c r="K1927" s="197">
        <v>34.229999999999997</v>
      </c>
      <c r="L1927" s="196">
        <v>27.6</v>
      </c>
      <c r="M1927" s="196">
        <f>TRUNC(((J1927*G1927)+(L1927*G1927)),2)</f>
        <v>154.56</v>
      </c>
      <c r="N1927" s="196">
        <f>TRUNC(((J1927*H1927)+(L1927*H1927)),2)</f>
        <v>154.56</v>
      </c>
      <c r="O1927" s="37"/>
      <c r="P1927" s="71">
        <v>0</v>
      </c>
      <c r="Q1927" s="71">
        <v>34.229999999999997</v>
      </c>
      <c r="R1927" s="71">
        <v>191.68</v>
      </c>
      <c r="S1927" s="71">
        <v>191.68</v>
      </c>
      <c r="T1927" s="162">
        <f t="shared" si="221"/>
        <v>-37.120000000000005</v>
      </c>
      <c r="U1927" s="71">
        <f t="shared" si="222"/>
        <v>0</v>
      </c>
      <c r="V1927" s="71">
        <f t="shared" si="223"/>
        <v>154.56</v>
      </c>
    </row>
    <row r="1928" spans="1:22" x14ac:dyDescent="0.25">
      <c r="A1928" s="60" t="s">
        <v>4887</v>
      </c>
      <c r="B1928" s="190" t="s">
        <v>2672</v>
      </c>
      <c r="C1928" s="191" t="s">
        <v>107</v>
      </c>
      <c r="D1928" s="192">
        <v>40902</v>
      </c>
      <c r="E1928" s="198" t="s">
        <v>165</v>
      </c>
      <c r="F1928" s="194" t="s">
        <v>125</v>
      </c>
      <c r="G1928" s="195">
        <v>5.6</v>
      </c>
      <c r="H1928" s="196">
        <v>5.6</v>
      </c>
      <c r="I1928" s="197">
        <v>0</v>
      </c>
      <c r="J1928" s="196">
        <v>0</v>
      </c>
      <c r="K1928" s="197">
        <v>22.68</v>
      </c>
      <c r="L1928" s="196">
        <v>18.29</v>
      </c>
      <c r="M1928" s="196">
        <f>TRUNC(((J1928*G1928)+(L1928*G1928)),2)</f>
        <v>102.42</v>
      </c>
      <c r="N1928" s="196">
        <f>TRUNC(((J1928*H1928)+(L1928*H1928)),2)</f>
        <v>102.42</v>
      </c>
      <c r="O1928" s="37"/>
      <c r="P1928" s="71">
        <v>0</v>
      </c>
      <c r="Q1928" s="71">
        <v>22.68</v>
      </c>
      <c r="R1928" s="71">
        <v>127</v>
      </c>
      <c r="S1928" s="71">
        <v>127</v>
      </c>
      <c r="T1928" s="162">
        <f t="shared" si="221"/>
        <v>-24.58</v>
      </c>
      <c r="U1928" s="71">
        <f t="shared" si="222"/>
        <v>0</v>
      </c>
      <c r="V1928" s="71">
        <f t="shared" si="223"/>
        <v>102.42</v>
      </c>
    </row>
    <row r="1929" spans="1:22" x14ac:dyDescent="0.25">
      <c r="A1929" s="60" t="s">
        <v>4888</v>
      </c>
      <c r="B1929" s="184" t="s">
        <v>2673</v>
      </c>
      <c r="C1929" s="187"/>
      <c r="D1929" s="187"/>
      <c r="E1929" s="186" t="s">
        <v>2674</v>
      </c>
      <c r="F1929" s="187"/>
      <c r="G1929" s="188"/>
      <c r="H1929" s="188"/>
      <c r="I1929" s="177"/>
      <c r="J1929" s="188"/>
      <c r="K1929" s="177"/>
      <c r="L1929" s="188"/>
      <c r="M1929" s="189">
        <f>SUM(M1930:M1934)</f>
        <v>486.6</v>
      </c>
      <c r="N1929" s="189">
        <f>SUM(N1930:N1934)</f>
        <v>486.6</v>
      </c>
      <c r="O1929" s="37"/>
      <c r="P1929" s="69"/>
      <c r="Q1929" s="69"/>
      <c r="R1929" s="70">
        <v>604.64</v>
      </c>
      <c r="S1929" s="70">
        <v>604.64</v>
      </c>
      <c r="T1929" s="162">
        <f t="shared" si="221"/>
        <v>-118.03999999999996</v>
      </c>
      <c r="U1929" s="71">
        <f t="shared" si="222"/>
        <v>0</v>
      </c>
      <c r="V1929" s="71">
        <f t="shared" si="223"/>
        <v>0</v>
      </c>
    </row>
    <row r="1930" spans="1:22" x14ac:dyDescent="0.25">
      <c r="A1930" s="60" t="s">
        <v>4889</v>
      </c>
      <c r="B1930" s="190" t="s">
        <v>2675</v>
      </c>
      <c r="C1930" s="191" t="s">
        <v>107</v>
      </c>
      <c r="D1930" s="192">
        <v>41004</v>
      </c>
      <c r="E1930" s="198" t="s">
        <v>173</v>
      </c>
      <c r="F1930" s="194" t="s">
        <v>125</v>
      </c>
      <c r="G1930" s="195">
        <v>17.399999999999999</v>
      </c>
      <c r="H1930" s="196">
        <v>17.399999999999999</v>
      </c>
      <c r="I1930" s="197">
        <v>1.78</v>
      </c>
      <c r="J1930" s="196">
        <v>1.43</v>
      </c>
      <c r="K1930" s="197">
        <v>0</v>
      </c>
      <c r="L1930" s="196">
        <v>0</v>
      </c>
      <c r="M1930" s="196">
        <f>TRUNC(((J1930*G1930)+(L1930*G1930)),2)</f>
        <v>24.88</v>
      </c>
      <c r="N1930" s="196">
        <f>TRUNC(((J1930*H1930)+(L1930*H1930)),2)</f>
        <v>24.88</v>
      </c>
      <c r="O1930" s="37"/>
      <c r="P1930" s="71">
        <v>1.78</v>
      </c>
      <c r="Q1930" s="71">
        <v>0</v>
      </c>
      <c r="R1930" s="71">
        <v>30.97</v>
      </c>
      <c r="S1930" s="71">
        <v>30.97</v>
      </c>
      <c r="T1930" s="162">
        <f t="shared" si="221"/>
        <v>-6.09</v>
      </c>
      <c r="U1930" s="71">
        <f t="shared" si="222"/>
        <v>24.88</v>
      </c>
      <c r="V1930" s="71">
        <f t="shared" si="223"/>
        <v>0</v>
      </c>
    </row>
    <row r="1931" spans="1:22" x14ac:dyDescent="0.25">
      <c r="A1931" s="60" t="s">
        <v>4890</v>
      </c>
      <c r="B1931" s="190" t="s">
        <v>2676</v>
      </c>
      <c r="C1931" s="191" t="s">
        <v>107</v>
      </c>
      <c r="D1931" s="192">
        <v>41005</v>
      </c>
      <c r="E1931" s="198" t="s">
        <v>175</v>
      </c>
      <c r="F1931" s="194" t="s">
        <v>125</v>
      </c>
      <c r="G1931" s="195">
        <v>17.399999999999999</v>
      </c>
      <c r="H1931" s="196">
        <v>17.399999999999999</v>
      </c>
      <c r="I1931" s="197">
        <v>1.31</v>
      </c>
      <c r="J1931" s="196">
        <v>1.05</v>
      </c>
      <c r="K1931" s="197">
        <v>0</v>
      </c>
      <c r="L1931" s="196">
        <v>0</v>
      </c>
      <c r="M1931" s="196">
        <f>TRUNC(((J1931*G1931)+(L1931*G1931)),2)</f>
        <v>18.27</v>
      </c>
      <c r="N1931" s="196">
        <f>TRUNC(((J1931*H1931)+(L1931*H1931)),2)</f>
        <v>18.27</v>
      </c>
      <c r="O1931" s="37"/>
      <c r="P1931" s="71">
        <v>1.31</v>
      </c>
      <c r="Q1931" s="71">
        <v>0</v>
      </c>
      <c r="R1931" s="71">
        <v>22.79</v>
      </c>
      <c r="S1931" s="71">
        <v>22.79</v>
      </c>
      <c r="T1931" s="162">
        <f t="shared" si="221"/>
        <v>-4.5199999999999996</v>
      </c>
      <c r="U1931" s="71">
        <f t="shared" si="222"/>
        <v>18.27</v>
      </c>
      <c r="V1931" s="71">
        <f t="shared" si="223"/>
        <v>0</v>
      </c>
    </row>
    <row r="1932" spans="1:22" x14ac:dyDescent="0.25">
      <c r="A1932" s="60" t="s">
        <v>4891</v>
      </c>
      <c r="B1932" s="190" t="s">
        <v>2677</v>
      </c>
      <c r="C1932" s="191" t="s">
        <v>107</v>
      </c>
      <c r="D1932" s="192">
        <v>41012</v>
      </c>
      <c r="E1932" s="198" t="s">
        <v>177</v>
      </c>
      <c r="F1932" s="194" t="s">
        <v>125</v>
      </c>
      <c r="G1932" s="195">
        <v>17.399999999999999</v>
      </c>
      <c r="H1932" s="196">
        <v>17.399999999999999</v>
      </c>
      <c r="I1932" s="197">
        <v>5</v>
      </c>
      <c r="J1932" s="196">
        <v>4.03</v>
      </c>
      <c r="K1932" s="197">
        <v>0</v>
      </c>
      <c r="L1932" s="196">
        <v>0</v>
      </c>
      <c r="M1932" s="196">
        <f>TRUNC(((J1932*G1932)+(L1932*G1932)),2)</f>
        <v>70.12</v>
      </c>
      <c r="N1932" s="196">
        <f>TRUNC(((J1932*H1932)+(L1932*H1932)),2)</f>
        <v>70.12</v>
      </c>
      <c r="O1932" s="37"/>
      <c r="P1932" s="71">
        <v>5</v>
      </c>
      <c r="Q1932" s="71">
        <v>0</v>
      </c>
      <c r="R1932" s="71">
        <v>87</v>
      </c>
      <c r="S1932" s="71">
        <v>87</v>
      </c>
      <c r="T1932" s="162">
        <f t="shared" si="221"/>
        <v>-16.879999999999995</v>
      </c>
      <c r="U1932" s="71">
        <f t="shared" si="222"/>
        <v>70.12</v>
      </c>
      <c r="V1932" s="71">
        <f t="shared" si="223"/>
        <v>0</v>
      </c>
    </row>
    <row r="1933" spans="1:22" x14ac:dyDescent="0.25">
      <c r="A1933" s="60" t="s">
        <v>4892</v>
      </c>
      <c r="B1933" s="190" t="s">
        <v>2678</v>
      </c>
      <c r="C1933" s="191" t="s">
        <v>107</v>
      </c>
      <c r="D1933" s="192">
        <v>41006</v>
      </c>
      <c r="E1933" s="198" t="s">
        <v>179</v>
      </c>
      <c r="F1933" s="194" t="s">
        <v>180</v>
      </c>
      <c r="G1933" s="195">
        <v>174</v>
      </c>
      <c r="H1933" s="196">
        <v>174</v>
      </c>
      <c r="I1933" s="197">
        <v>2.5099999999999998</v>
      </c>
      <c r="J1933" s="196">
        <v>2.02</v>
      </c>
      <c r="K1933" s="197">
        <v>0</v>
      </c>
      <c r="L1933" s="196">
        <v>0</v>
      </c>
      <c r="M1933" s="196">
        <f>TRUNC(((J1933*G1933)+(L1933*G1933)),2)</f>
        <v>351.48</v>
      </c>
      <c r="N1933" s="196">
        <f>TRUNC(((J1933*H1933)+(L1933*H1933)),2)</f>
        <v>351.48</v>
      </c>
      <c r="O1933" s="37"/>
      <c r="P1933" s="71">
        <v>2.5099999999999998</v>
      </c>
      <c r="Q1933" s="71">
        <v>0</v>
      </c>
      <c r="R1933" s="71">
        <v>436.74</v>
      </c>
      <c r="S1933" s="71">
        <v>436.74</v>
      </c>
      <c r="T1933" s="162">
        <f t="shared" ref="T1933:T1996" si="224">N1933-S1933</f>
        <v>-85.259999999999991</v>
      </c>
      <c r="U1933" s="71">
        <f t="shared" si="222"/>
        <v>351.48</v>
      </c>
      <c r="V1933" s="71">
        <f t="shared" si="223"/>
        <v>0</v>
      </c>
    </row>
    <row r="1934" spans="1:22" x14ac:dyDescent="0.25">
      <c r="A1934" s="60" t="s">
        <v>4893</v>
      </c>
      <c r="B1934" s="190" t="s">
        <v>2679</v>
      </c>
      <c r="C1934" s="191" t="s">
        <v>107</v>
      </c>
      <c r="D1934" s="192">
        <v>41009</v>
      </c>
      <c r="E1934" s="198" t="s">
        <v>182</v>
      </c>
      <c r="F1934" s="194" t="s">
        <v>125</v>
      </c>
      <c r="G1934" s="195">
        <v>13.92</v>
      </c>
      <c r="H1934" s="196">
        <v>13.92</v>
      </c>
      <c r="I1934" s="197">
        <v>1.95</v>
      </c>
      <c r="J1934" s="196">
        <v>1.57</v>
      </c>
      <c r="K1934" s="197">
        <v>0</v>
      </c>
      <c r="L1934" s="196">
        <v>0</v>
      </c>
      <c r="M1934" s="196">
        <f>TRUNC(((J1934*G1934)+(L1934*G1934)),2)</f>
        <v>21.85</v>
      </c>
      <c r="N1934" s="196">
        <f>TRUNC(((J1934*H1934)+(L1934*H1934)),2)</f>
        <v>21.85</v>
      </c>
      <c r="O1934" s="37"/>
      <c r="P1934" s="71">
        <v>1.95</v>
      </c>
      <c r="Q1934" s="71">
        <v>0</v>
      </c>
      <c r="R1934" s="71">
        <v>27.14</v>
      </c>
      <c r="S1934" s="71">
        <v>27.14</v>
      </c>
      <c r="T1934" s="162">
        <f t="shared" si="224"/>
        <v>-5.2899999999999991</v>
      </c>
      <c r="U1934" s="71">
        <f t="shared" si="222"/>
        <v>21.85</v>
      </c>
      <c r="V1934" s="71">
        <f t="shared" si="223"/>
        <v>0</v>
      </c>
    </row>
    <row r="1935" spans="1:22" x14ac:dyDescent="0.25">
      <c r="A1935" s="60" t="s">
        <v>4894</v>
      </c>
      <c r="B1935" s="178" t="s">
        <v>2680</v>
      </c>
      <c r="C1935" s="181"/>
      <c r="D1935" s="181"/>
      <c r="E1935" s="180" t="s">
        <v>26</v>
      </c>
      <c r="F1935" s="181"/>
      <c r="G1935" s="182"/>
      <c r="H1935" s="182"/>
      <c r="I1935" s="177"/>
      <c r="J1935" s="182"/>
      <c r="K1935" s="177"/>
      <c r="L1935" s="182"/>
      <c r="M1935" s="183">
        <f>M1936+M1940+M1947</f>
        <v>24768.180000000004</v>
      </c>
      <c r="N1935" s="183">
        <f>N1936+N1940+N1947</f>
        <v>24768.180000000004</v>
      </c>
      <c r="O1935" s="37"/>
      <c r="P1935" s="67"/>
      <c r="Q1935" s="67"/>
      <c r="R1935" s="68">
        <v>30721.85</v>
      </c>
      <c r="S1935" s="68">
        <v>30721.85</v>
      </c>
      <c r="T1935" s="162">
        <f t="shared" si="224"/>
        <v>-5953.6699999999946</v>
      </c>
      <c r="U1935" s="71">
        <f t="shared" si="222"/>
        <v>0</v>
      </c>
      <c r="V1935" s="71">
        <f t="shared" si="223"/>
        <v>0</v>
      </c>
    </row>
    <row r="1936" spans="1:22" x14ac:dyDescent="0.25">
      <c r="A1936" s="60" t="s">
        <v>4895</v>
      </c>
      <c r="B1936" s="184" t="s">
        <v>2681</v>
      </c>
      <c r="C1936" s="187"/>
      <c r="D1936" s="187"/>
      <c r="E1936" s="186" t="s">
        <v>194</v>
      </c>
      <c r="F1936" s="187"/>
      <c r="G1936" s="188"/>
      <c r="H1936" s="188"/>
      <c r="I1936" s="177"/>
      <c r="J1936" s="188"/>
      <c r="K1936" s="177"/>
      <c r="L1936" s="188"/>
      <c r="M1936" s="189">
        <f>SUM(M1937:M1939)</f>
        <v>17171.440000000002</v>
      </c>
      <c r="N1936" s="189">
        <f>SUM(N1937:N1939)</f>
        <v>17171.440000000002</v>
      </c>
      <c r="O1936" s="37"/>
      <c r="P1936" s="69"/>
      <c r="Q1936" s="69"/>
      <c r="R1936" s="70">
        <v>21299.61</v>
      </c>
      <c r="S1936" s="70">
        <v>21299.61</v>
      </c>
      <c r="T1936" s="162">
        <f t="shared" si="224"/>
        <v>-4128.1699999999983</v>
      </c>
      <c r="U1936" s="71">
        <f t="shared" ref="U1936:U1999" si="225">TRUNC(J1936*H1936,2)</f>
        <v>0</v>
      </c>
      <c r="V1936" s="71">
        <f t="shared" ref="V1936:V1999" si="226">TRUNC(L1936*H1936,2)</f>
        <v>0</v>
      </c>
    </row>
    <row r="1937" spans="1:22" x14ac:dyDescent="0.25">
      <c r="A1937" s="60" t="s">
        <v>4896</v>
      </c>
      <c r="B1937" s="190" t="s">
        <v>2682</v>
      </c>
      <c r="C1937" s="191" t="s">
        <v>107</v>
      </c>
      <c r="D1937" s="192">
        <v>50302</v>
      </c>
      <c r="E1937" s="198" t="s">
        <v>198</v>
      </c>
      <c r="F1937" s="194" t="s">
        <v>143</v>
      </c>
      <c r="G1937" s="195">
        <v>140</v>
      </c>
      <c r="H1937" s="196">
        <v>140</v>
      </c>
      <c r="I1937" s="197">
        <v>31.84</v>
      </c>
      <c r="J1937" s="196">
        <v>25.67</v>
      </c>
      <c r="K1937" s="197">
        <v>37.479999999999997</v>
      </c>
      <c r="L1937" s="196">
        <v>30.22</v>
      </c>
      <c r="M1937" s="196">
        <f>TRUNC(((J1937*G1937)+(L1937*G1937)),2)</f>
        <v>7824.6</v>
      </c>
      <c r="N1937" s="196">
        <f>TRUNC(((J1937*H1937)+(L1937*H1937)),2)</f>
        <v>7824.6</v>
      </c>
      <c r="O1937" s="37"/>
      <c r="P1937" s="71">
        <v>31.84</v>
      </c>
      <c r="Q1937" s="71">
        <v>37.479999999999997</v>
      </c>
      <c r="R1937" s="71">
        <v>9704.7999999999993</v>
      </c>
      <c r="S1937" s="71">
        <v>9704.7999999999993</v>
      </c>
      <c r="T1937" s="162">
        <f t="shared" si="224"/>
        <v>-1880.1999999999989</v>
      </c>
      <c r="U1937" s="71">
        <f t="shared" si="225"/>
        <v>3593.8</v>
      </c>
      <c r="V1937" s="71">
        <f t="shared" si="226"/>
        <v>4230.8</v>
      </c>
    </row>
    <row r="1938" spans="1:22" x14ac:dyDescent="0.25">
      <c r="A1938" s="60" t="s">
        <v>4897</v>
      </c>
      <c r="B1938" s="190" t="s">
        <v>2683</v>
      </c>
      <c r="C1938" s="191" t="s">
        <v>107</v>
      </c>
      <c r="D1938" s="192">
        <v>52005</v>
      </c>
      <c r="E1938" s="198" t="s">
        <v>200</v>
      </c>
      <c r="F1938" s="194" t="s">
        <v>201</v>
      </c>
      <c r="G1938" s="195">
        <v>776.02</v>
      </c>
      <c r="H1938" s="196">
        <v>776.02</v>
      </c>
      <c r="I1938" s="197">
        <v>8.99</v>
      </c>
      <c r="J1938" s="196">
        <v>7.25</v>
      </c>
      <c r="K1938" s="197">
        <v>2.98</v>
      </c>
      <c r="L1938" s="196">
        <v>2.4</v>
      </c>
      <c r="M1938" s="196">
        <f>TRUNC(((J1938*G1938)+(L1938*G1938)),2)</f>
        <v>7488.59</v>
      </c>
      <c r="N1938" s="196">
        <f>TRUNC(((J1938*H1938)+(L1938*H1938)),2)</f>
        <v>7488.59</v>
      </c>
      <c r="O1938" s="37"/>
      <c r="P1938" s="71">
        <v>8.99</v>
      </c>
      <c r="Q1938" s="71">
        <v>2.98</v>
      </c>
      <c r="R1938" s="71">
        <v>9288.9500000000007</v>
      </c>
      <c r="S1938" s="71">
        <v>9288.9500000000007</v>
      </c>
      <c r="T1938" s="162">
        <f t="shared" si="224"/>
        <v>-1800.3600000000006</v>
      </c>
      <c r="U1938" s="71">
        <f t="shared" si="225"/>
        <v>5626.14</v>
      </c>
      <c r="V1938" s="71">
        <f t="shared" si="226"/>
        <v>1862.44</v>
      </c>
    </row>
    <row r="1939" spans="1:22" x14ac:dyDescent="0.25">
      <c r="A1939" s="60" t="s">
        <v>4898</v>
      </c>
      <c r="B1939" s="190" t="s">
        <v>2684</v>
      </c>
      <c r="C1939" s="191" t="s">
        <v>107</v>
      </c>
      <c r="D1939" s="192">
        <v>52014</v>
      </c>
      <c r="E1939" s="198" t="s">
        <v>203</v>
      </c>
      <c r="F1939" s="194" t="s">
        <v>201</v>
      </c>
      <c r="G1939" s="195">
        <v>150.71</v>
      </c>
      <c r="H1939" s="196">
        <v>150.71</v>
      </c>
      <c r="I1939" s="197">
        <v>12.69</v>
      </c>
      <c r="J1939" s="196">
        <v>10.23</v>
      </c>
      <c r="K1939" s="197">
        <v>2.61</v>
      </c>
      <c r="L1939" s="196">
        <v>2.1</v>
      </c>
      <c r="M1939" s="196">
        <f>TRUNC(((J1939*G1939)+(L1939*G1939)),2)</f>
        <v>1858.25</v>
      </c>
      <c r="N1939" s="196">
        <f>TRUNC(((J1939*H1939)+(L1939*H1939)),2)</f>
        <v>1858.25</v>
      </c>
      <c r="O1939" s="37"/>
      <c r="P1939" s="71">
        <v>12.69</v>
      </c>
      <c r="Q1939" s="71">
        <v>2.61</v>
      </c>
      <c r="R1939" s="71">
        <v>2305.86</v>
      </c>
      <c r="S1939" s="71">
        <v>2305.86</v>
      </c>
      <c r="T1939" s="162">
        <f t="shared" si="224"/>
        <v>-447.61000000000013</v>
      </c>
      <c r="U1939" s="71">
        <f t="shared" si="225"/>
        <v>1541.76</v>
      </c>
      <c r="V1939" s="71">
        <f t="shared" si="226"/>
        <v>316.49</v>
      </c>
    </row>
    <row r="1940" spans="1:22" x14ac:dyDescent="0.25">
      <c r="A1940" s="60" t="s">
        <v>4899</v>
      </c>
      <c r="B1940" s="184" t="s">
        <v>2685</v>
      </c>
      <c r="C1940" s="187"/>
      <c r="D1940" s="187"/>
      <c r="E1940" s="186" t="s">
        <v>210</v>
      </c>
      <c r="F1940" s="187"/>
      <c r="G1940" s="188"/>
      <c r="H1940" s="188"/>
      <c r="I1940" s="177"/>
      <c r="J1940" s="188"/>
      <c r="K1940" s="177"/>
      <c r="L1940" s="188"/>
      <c r="M1940" s="189">
        <f>SUM(M1941:M1946)</f>
        <v>7524.2</v>
      </c>
      <c r="N1940" s="189">
        <f>SUM(N1941:N1946)</f>
        <v>7524.2</v>
      </c>
      <c r="O1940" s="37"/>
      <c r="P1940" s="69"/>
      <c r="Q1940" s="69"/>
      <c r="R1940" s="70">
        <v>9332.24</v>
      </c>
      <c r="S1940" s="70">
        <v>9332.24</v>
      </c>
      <c r="T1940" s="162">
        <f t="shared" si="224"/>
        <v>-1808.04</v>
      </c>
      <c r="U1940" s="71">
        <f t="shared" si="225"/>
        <v>0</v>
      </c>
      <c r="V1940" s="71">
        <f t="shared" si="226"/>
        <v>0</v>
      </c>
    </row>
    <row r="1941" spans="1:22" x14ac:dyDescent="0.25">
      <c r="A1941" s="60" t="s">
        <v>4900</v>
      </c>
      <c r="B1941" s="190" t="s">
        <v>2686</v>
      </c>
      <c r="C1941" s="191" t="s">
        <v>107</v>
      </c>
      <c r="D1941" s="192">
        <v>50901</v>
      </c>
      <c r="E1941" s="198" t="s">
        <v>213</v>
      </c>
      <c r="F1941" s="194" t="s">
        <v>125</v>
      </c>
      <c r="G1941" s="195">
        <v>7.91</v>
      </c>
      <c r="H1941" s="196">
        <v>7.91</v>
      </c>
      <c r="I1941" s="197">
        <v>0</v>
      </c>
      <c r="J1941" s="196">
        <v>0</v>
      </c>
      <c r="K1941" s="197">
        <v>43.34</v>
      </c>
      <c r="L1941" s="196">
        <v>34.950000000000003</v>
      </c>
      <c r="M1941" s="196">
        <f t="shared" ref="M1941:M1946" si="227">TRUNC(((J1941*G1941)+(L1941*G1941)),2)</f>
        <v>276.45</v>
      </c>
      <c r="N1941" s="196">
        <f t="shared" ref="N1941:N1946" si="228">TRUNC(((J1941*H1941)+(L1941*H1941)),2)</f>
        <v>276.45</v>
      </c>
      <c r="O1941" s="37"/>
      <c r="P1941" s="71">
        <v>0</v>
      </c>
      <c r="Q1941" s="71">
        <v>43.34</v>
      </c>
      <c r="R1941" s="71">
        <v>342.81</v>
      </c>
      <c r="S1941" s="71">
        <v>342.81</v>
      </c>
      <c r="T1941" s="162">
        <f t="shared" si="224"/>
        <v>-66.360000000000014</v>
      </c>
      <c r="U1941" s="71">
        <f t="shared" si="225"/>
        <v>0</v>
      </c>
      <c r="V1941" s="71">
        <f t="shared" si="226"/>
        <v>276.45</v>
      </c>
    </row>
    <row r="1942" spans="1:22" x14ac:dyDescent="0.25">
      <c r="A1942" s="60" t="s">
        <v>4901</v>
      </c>
      <c r="B1942" s="190" t="s">
        <v>2687</v>
      </c>
      <c r="C1942" s="191" t="s">
        <v>107</v>
      </c>
      <c r="D1942" s="192">
        <v>50902</v>
      </c>
      <c r="E1942" s="198" t="s">
        <v>215</v>
      </c>
      <c r="F1942" s="194" t="s">
        <v>108</v>
      </c>
      <c r="G1942" s="195">
        <v>15.12</v>
      </c>
      <c r="H1942" s="196">
        <v>15.12</v>
      </c>
      <c r="I1942" s="197">
        <v>0</v>
      </c>
      <c r="J1942" s="196">
        <v>0</v>
      </c>
      <c r="K1942" s="197">
        <v>5.34</v>
      </c>
      <c r="L1942" s="196">
        <v>4.3</v>
      </c>
      <c r="M1942" s="196">
        <f t="shared" si="227"/>
        <v>65.010000000000005</v>
      </c>
      <c r="N1942" s="196">
        <f t="shared" si="228"/>
        <v>65.010000000000005</v>
      </c>
      <c r="O1942" s="37"/>
      <c r="P1942" s="71">
        <v>0</v>
      </c>
      <c r="Q1942" s="71">
        <v>5.34</v>
      </c>
      <c r="R1942" s="71">
        <v>80.739999999999995</v>
      </c>
      <c r="S1942" s="71">
        <v>80.739999999999995</v>
      </c>
      <c r="T1942" s="162">
        <f t="shared" si="224"/>
        <v>-15.72999999999999</v>
      </c>
      <c r="U1942" s="71">
        <f t="shared" si="225"/>
        <v>0</v>
      </c>
      <c r="V1942" s="71">
        <f t="shared" si="226"/>
        <v>65.010000000000005</v>
      </c>
    </row>
    <row r="1943" spans="1:22" x14ac:dyDescent="0.25">
      <c r="A1943" s="60" t="s">
        <v>4902</v>
      </c>
      <c r="B1943" s="190" t="s">
        <v>2688</v>
      </c>
      <c r="C1943" s="191" t="s">
        <v>107</v>
      </c>
      <c r="D1943" s="192">
        <v>60470</v>
      </c>
      <c r="E1943" s="198" t="s">
        <v>217</v>
      </c>
      <c r="F1943" s="194" t="s">
        <v>125</v>
      </c>
      <c r="G1943" s="195">
        <v>0.75</v>
      </c>
      <c r="H1943" s="196">
        <v>0.75</v>
      </c>
      <c r="I1943" s="197">
        <v>181.54</v>
      </c>
      <c r="J1943" s="196">
        <v>146.41</v>
      </c>
      <c r="K1943" s="197">
        <v>26.68</v>
      </c>
      <c r="L1943" s="196">
        <v>21.51</v>
      </c>
      <c r="M1943" s="196">
        <f t="shared" si="227"/>
        <v>125.94</v>
      </c>
      <c r="N1943" s="196">
        <f t="shared" si="228"/>
        <v>125.94</v>
      </c>
      <c r="O1943" s="37"/>
      <c r="P1943" s="71">
        <v>181.54</v>
      </c>
      <c r="Q1943" s="71">
        <v>26.68</v>
      </c>
      <c r="R1943" s="71">
        <v>156.16</v>
      </c>
      <c r="S1943" s="71">
        <v>156.16</v>
      </c>
      <c r="T1943" s="162">
        <f t="shared" si="224"/>
        <v>-30.22</v>
      </c>
      <c r="U1943" s="71">
        <f t="shared" si="225"/>
        <v>109.8</v>
      </c>
      <c r="V1943" s="71">
        <f t="shared" si="226"/>
        <v>16.13</v>
      </c>
    </row>
    <row r="1944" spans="1:22" x14ac:dyDescent="0.25">
      <c r="A1944" s="60" t="s">
        <v>4903</v>
      </c>
      <c r="B1944" s="190" t="s">
        <v>2689</v>
      </c>
      <c r="C1944" s="191" t="s">
        <v>107</v>
      </c>
      <c r="D1944" s="192">
        <v>51036</v>
      </c>
      <c r="E1944" s="198" t="s">
        <v>219</v>
      </c>
      <c r="F1944" s="194" t="s">
        <v>125</v>
      </c>
      <c r="G1944" s="195">
        <v>7.91</v>
      </c>
      <c r="H1944" s="196">
        <v>7.91</v>
      </c>
      <c r="I1944" s="197">
        <v>588.54</v>
      </c>
      <c r="J1944" s="196">
        <v>474.65</v>
      </c>
      <c r="K1944" s="197">
        <v>0</v>
      </c>
      <c r="L1944" s="196">
        <v>0</v>
      </c>
      <c r="M1944" s="196">
        <f t="shared" si="227"/>
        <v>3754.48</v>
      </c>
      <c r="N1944" s="196">
        <f t="shared" si="228"/>
        <v>3754.48</v>
      </c>
      <c r="O1944" s="37"/>
      <c r="P1944" s="71">
        <v>588.54</v>
      </c>
      <c r="Q1944" s="71">
        <v>0</v>
      </c>
      <c r="R1944" s="71">
        <v>4655.3500000000004</v>
      </c>
      <c r="S1944" s="71">
        <v>4655.3500000000004</v>
      </c>
      <c r="T1944" s="162">
        <f t="shared" si="224"/>
        <v>-900.87000000000035</v>
      </c>
      <c r="U1944" s="71">
        <f t="shared" si="225"/>
        <v>3754.48</v>
      </c>
      <c r="V1944" s="71">
        <f t="shared" si="226"/>
        <v>0</v>
      </c>
    </row>
    <row r="1945" spans="1:22" x14ac:dyDescent="0.3">
      <c r="A1945" s="60" t="s">
        <v>4904</v>
      </c>
      <c r="B1945" s="190" t="s">
        <v>2690</v>
      </c>
      <c r="C1945" s="191" t="s">
        <v>107</v>
      </c>
      <c r="D1945" s="192">
        <v>51060</v>
      </c>
      <c r="E1945" s="198" t="s">
        <v>228</v>
      </c>
      <c r="F1945" s="194" t="s">
        <v>125</v>
      </c>
      <c r="G1945" s="195">
        <v>7.91</v>
      </c>
      <c r="H1945" s="196">
        <v>7.91</v>
      </c>
      <c r="I1945" s="197">
        <v>0.12</v>
      </c>
      <c r="J1945" s="196">
        <v>0.09</v>
      </c>
      <c r="K1945" s="197">
        <v>40.18</v>
      </c>
      <c r="L1945" s="196">
        <v>32.4</v>
      </c>
      <c r="M1945" s="196">
        <f t="shared" si="227"/>
        <v>256.99</v>
      </c>
      <c r="N1945" s="196">
        <f t="shared" si="228"/>
        <v>256.99</v>
      </c>
      <c r="O1945" s="45"/>
      <c r="P1945" s="71">
        <v>0.12</v>
      </c>
      <c r="Q1945" s="71">
        <v>40.18</v>
      </c>
      <c r="R1945" s="71">
        <v>318.77</v>
      </c>
      <c r="S1945" s="71">
        <v>318.77</v>
      </c>
      <c r="T1945" s="162">
        <f t="shared" si="224"/>
        <v>-61.779999999999973</v>
      </c>
      <c r="U1945" s="71">
        <f t="shared" si="225"/>
        <v>0.71</v>
      </c>
      <c r="V1945" s="71">
        <f t="shared" si="226"/>
        <v>256.27999999999997</v>
      </c>
    </row>
    <row r="1946" spans="1:22" x14ac:dyDescent="0.25">
      <c r="A1946" s="60" t="s">
        <v>4905</v>
      </c>
      <c r="B1946" s="190" t="s">
        <v>2691</v>
      </c>
      <c r="C1946" s="191" t="s">
        <v>107</v>
      </c>
      <c r="D1946" s="192">
        <v>52004</v>
      </c>
      <c r="E1946" s="198" t="s">
        <v>231</v>
      </c>
      <c r="F1946" s="194" t="s">
        <v>201</v>
      </c>
      <c r="G1946" s="195">
        <v>305.45</v>
      </c>
      <c r="H1946" s="196">
        <v>305.45</v>
      </c>
      <c r="I1946" s="197">
        <v>9.39</v>
      </c>
      <c r="J1946" s="196">
        <v>7.57</v>
      </c>
      <c r="K1946" s="197">
        <v>2.98</v>
      </c>
      <c r="L1946" s="196">
        <v>2.4</v>
      </c>
      <c r="M1946" s="196">
        <f t="shared" si="227"/>
        <v>3045.33</v>
      </c>
      <c r="N1946" s="196">
        <f t="shared" si="228"/>
        <v>3045.33</v>
      </c>
      <c r="O1946" s="37"/>
      <c r="P1946" s="71">
        <v>9.39</v>
      </c>
      <c r="Q1946" s="71">
        <v>2.98</v>
      </c>
      <c r="R1946" s="71">
        <v>3778.41</v>
      </c>
      <c r="S1946" s="71">
        <v>3778.41</v>
      </c>
      <c r="T1946" s="162">
        <f t="shared" si="224"/>
        <v>-733.07999999999993</v>
      </c>
      <c r="U1946" s="71">
        <f t="shared" si="225"/>
        <v>2312.25</v>
      </c>
      <c r="V1946" s="71">
        <f t="shared" si="226"/>
        <v>733.08</v>
      </c>
    </row>
    <row r="1947" spans="1:22" x14ac:dyDescent="0.25">
      <c r="A1947" s="60" t="s">
        <v>4906</v>
      </c>
      <c r="B1947" s="184" t="s">
        <v>2692</v>
      </c>
      <c r="C1947" s="187"/>
      <c r="D1947" s="187"/>
      <c r="E1947" s="186" t="s">
        <v>233</v>
      </c>
      <c r="F1947" s="187"/>
      <c r="G1947" s="188"/>
      <c r="H1947" s="188"/>
      <c r="I1947" s="177"/>
      <c r="J1947" s="188"/>
      <c r="K1947" s="177"/>
      <c r="L1947" s="188"/>
      <c r="M1947" s="189">
        <f>M1948</f>
        <v>72.540000000000006</v>
      </c>
      <c r="N1947" s="189">
        <f>N1948</f>
        <v>72.540000000000006</v>
      </c>
      <c r="O1947" s="37"/>
      <c r="P1947" s="69"/>
      <c r="Q1947" s="69"/>
      <c r="R1947" s="70">
        <v>90</v>
      </c>
      <c r="S1947" s="70">
        <v>90</v>
      </c>
      <c r="T1947" s="162">
        <f t="shared" si="224"/>
        <v>-17.459999999999994</v>
      </c>
      <c r="U1947" s="71">
        <f t="shared" si="225"/>
        <v>0</v>
      </c>
      <c r="V1947" s="71">
        <f t="shared" si="226"/>
        <v>0</v>
      </c>
    </row>
    <row r="1948" spans="1:22" x14ac:dyDescent="0.25">
      <c r="A1948" s="60" t="s">
        <v>4907</v>
      </c>
      <c r="B1948" s="190" t="s">
        <v>2693</v>
      </c>
      <c r="C1948" s="191" t="s">
        <v>107</v>
      </c>
      <c r="D1948" s="192">
        <v>50251</v>
      </c>
      <c r="E1948" s="198" t="s">
        <v>235</v>
      </c>
      <c r="F1948" s="194" t="s">
        <v>102</v>
      </c>
      <c r="G1948" s="195">
        <v>6</v>
      </c>
      <c r="H1948" s="196">
        <v>6</v>
      </c>
      <c r="I1948" s="197">
        <v>15</v>
      </c>
      <c r="J1948" s="196">
        <v>12.09</v>
      </c>
      <c r="K1948" s="197">
        <v>0</v>
      </c>
      <c r="L1948" s="196">
        <v>0</v>
      </c>
      <c r="M1948" s="196">
        <f>TRUNC(((J1948*G1948)+(L1948*G1948)),2)</f>
        <v>72.540000000000006</v>
      </c>
      <c r="N1948" s="196">
        <f>TRUNC(((J1948*H1948)+(L1948*H1948)),2)</f>
        <v>72.540000000000006</v>
      </c>
      <c r="O1948" s="37"/>
      <c r="P1948" s="71">
        <v>15</v>
      </c>
      <c r="Q1948" s="71">
        <v>0</v>
      </c>
      <c r="R1948" s="71">
        <v>90</v>
      </c>
      <c r="S1948" s="71">
        <v>90</v>
      </c>
      <c r="T1948" s="162">
        <f t="shared" si="224"/>
        <v>-17.459999999999994</v>
      </c>
      <c r="U1948" s="71">
        <f t="shared" si="225"/>
        <v>72.540000000000006</v>
      </c>
      <c r="V1948" s="71">
        <f t="shared" si="226"/>
        <v>0</v>
      </c>
    </row>
    <row r="1949" spans="1:22" x14ac:dyDescent="0.25">
      <c r="A1949" s="60" t="s">
        <v>4908</v>
      </c>
      <c r="B1949" s="178" t="s">
        <v>2694</v>
      </c>
      <c r="C1949" s="181"/>
      <c r="D1949" s="181"/>
      <c r="E1949" s="180" t="s">
        <v>28</v>
      </c>
      <c r="F1949" s="181"/>
      <c r="G1949" s="182"/>
      <c r="H1949" s="182"/>
      <c r="I1949" s="177"/>
      <c r="J1949" s="182"/>
      <c r="K1949" s="177"/>
      <c r="L1949" s="182"/>
      <c r="M1949" s="183">
        <f>M1950+M1960+M1967+M1973+M1979+M1985+M1991</f>
        <v>52676.200000000004</v>
      </c>
      <c r="N1949" s="183">
        <f>N1950+N1960+N1967+N1973+N1979+N1985+N1991</f>
        <v>52676.200000000004</v>
      </c>
      <c r="O1949" s="37"/>
      <c r="P1949" s="67"/>
      <c r="Q1949" s="67"/>
      <c r="R1949" s="68">
        <v>65334.85</v>
      </c>
      <c r="S1949" s="68">
        <v>65334.85</v>
      </c>
      <c r="T1949" s="162">
        <f t="shared" si="224"/>
        <v>-12658.649999999994</v>
      </c>
      <c r="U1949" s="71">
        <f t="shared" si="225"/>
        <v>0</v>
      </c>
      <c r="V1949" s="71">
        <f t="shared" si="226"/>
        <v>0</v>
      </c>
    </row>
    <row r="1950" spans="1:22" x14ac:dyDescent="0.25">
      <c r="A1950" s="60" t="s">
        <v>4909</v>
      </c>
      <c r="B1950" s="184" t="s">
        <v>2695</v>
      </c>
      <c r="C1950" s="187"/>
      <c r="D1950" s="187"/>
      <c r="E1950" s="186" t="s">
        <v>238</v>
      </c>
      <c r="F1950" s="187"/>
      <c r="G1950" s="188"/>
      <c r="H1950" s="188"/>
      <c r="I1950" s="177"/>
      <c r="J1950" s="188"/>
      <c r="K1950" s="177"/>
      <c r="L1950" s="188"/>
      <c r="M1950" s="189">
        <f>SUM(M1951:M1959)</f>
        <v>11488.43</v>
      </c>
      <c r="N1950" s="189">
        <f>SUM(N1951:N1959)</f>
        <v>11488.43</v>
      </c>
      <c r="O1950" s="37"/>
      <c r="P1950" s="69"/>
      <c r="Q1950" s="69"/>
      <c r="R1950" s="70">
        <v>14249.3</v>
      </c>
      <c r="S1950" s="70">
        <v>14249.3</v>
      </c>
      <c r="T1950" s="162">
        <f t="shared" si="224"/>
        <v>-2760.869999999999</v>
      </c>
      <c r="U1950" s="71">
        <f t="shared" si="225"/>
        <v>0</v>
      </c>
      <c r="V1950" s="71">
        <f t="shared" si="226"/>
        <v>0</v>
      </c>
    </row>
    <row r="1951" spans="1:22" x14ac:dyDescent="0.25">
      <c r="A1951" s="60" t="s">
        <v>4910</v>
      </c>
      <c r="B1951" s="190" t="s">
        <v>2696</v>
      </c>
      <c r="C1951" s="191" t="s">
        <v>107</v>
      </c>
      <c r="D1951" s="192">
        <v>40101</v>
      </c>
      <c r="E1951" s="198" t="s">
        <v>163</v>
      </c>
      <c r="F1951" s="194" t="s">
        <v>125</v>
      </c>
      <c r="G1951" s="195">
        <v>16.149999999999999</v>
      </c>
      <c r="H1951" s="196">
        <v>16.149999999999999</v>
      </c>
      <c r="I1951" s="197">
        <v>0</v>
      </c>
      <c r="J1951" s="196">
        <v>0</v>
      </c>
      <c r="K1951" s="197">
        <v>34.229999999999997</v>
      </c>
      <c r="L1951" s="196">
        <v>27.6</v>
      </c>
      <c r="M1951" s="196">
        <f t="shared" ref="M1951:M1959" si="229">TRUNC(((J1951*G1951)+(L1951*G1951)),2)</f>
        <v>445.74</v>
      </c>
      <c r="N1951" s="196">
        <f t="shared" ref="N1951:N1959" si="230">TRUNC(((J1951*H1951)+(L1951*H1951)),2)</f>
        <v>445.74</v>
      </c>
      <c r="O1951" s="37"/>
      <c r="P1951" s="71">
        <v>0</v>
      </c>
      <c r="Q1951" s="71">
        <v>34.229999999999997</v>
      </c>
      <c r="R1951" s="71">
        <v>552.80999999999995</v>
      </c>
      <c r="S1951" s="71">
        <v>552.80999999999995</v>
      </c>
      <c r="T1951" s="162">
        <f t="shared" si="224"/>
        <v>-107.06999999999994</v>
      </c>
      <c r="U1951" s="71">
        <f t="shared" si="225"/>
        <v>0</v>
      </c>
      <c r="V1951" s="71">
        <f t="shared" si="226"/>
        <v>445.74</v>
      </c>
    </row>
    <row r="1952" spans="1:22" x14ac:dyDescent="0.25">
      <c r="A1952" s="60" t="s">
        <v>4911</v>
      </c>
      <c r="B1952" s="190" t="s">
        <v>2697</v>
      </c>
      <c r="C1952" s="191" t="s">
        <v>107</v>
      </c>
      <c r="D1952" s="192">
        <v>50902</v>
      </c>
      <c r="E1952" s="198" t="s">
        <v>215</v>
      </c>
      <c r="F1952" s="194" t="s">
        <v>108</v>
      </c>
      <c r="G1952" s="195">
        <v>20.190000000000001</v>
      </c>
      <c r="H1952" s="196">
        <v>20.190000000000001</v>
      </c>
      <c r="I1952" s="197">
        <v>0</v>
      </c>
      <c r="J1952" s="196">
        <v>0</v>
      </c>
      <c r="K1952" s="197">
        <v>5.34</v>
      </c>
      <c r="L1952" s="196">
        <v>4.3</v>
      </c>
      <c r="M1952" s="196">
        <f t="shared" si="229"/>
        <v>86.81</v>
      </c>
      <c r="N1952" s="196">
        <f t="shared" si="230"/>
        <v>86.81</v>
      </c>
      <c r="O1952" s="37"/>
      <c r="P1952" s="71">
        <v>0</v>
      </c>
      <c r="Q1952" s="71">
        <v>5.34</v>
      </c>
      <c r="R1952" s="71">
        <v>107.81</v>
      </c>
      <c r="S1952" s="71">
        <v>107.81</v>
      </c>
      <c r="T1952" s="162">
        <f t="shared" si="224"/>
        <v>-21</v>
      </c>
      <c r="U1952" s="71">
        <f t="shared" si="225"/>
        <v>0</v>
      </c>
      <c r="V1952" s="71">
        <f t="shared" si="226"/>
        <v>86.81</v>
      </c>
    </row>
    <row r="1953" spans="1:22" x14ac:dyDescent="0.25">
      <c r="A1953" s="60" t="s">
        <v>4912</v>
      </c>
      <c r="B1953" s="190" t="s">
        <v>2698</v>
      </c>
      <c r="C1953" s="191" t="s">
        <v>107</v>
      </c>
      <c r="D1953" s="192">
        <v>60470</v>
      </c>
      <c r="E1953" s="198" t="s">
        <v>217</v>
      </c>
      <c r="F1953" s="194" t="s">
        <v>125</v>
      </c>
      <c r="G1953" s="195">
        <v>1.01</v>
      </c>
      <c r="H1953" s="196">
        <v>1.01</v>
      </c>
      <c r="I1953" s="197">
        <v>181.54</v>
      </c>
      <c r="J1953" s="196">
        <v>146.41</v>
      </c>
      <c r="K1953" s="197">
        <v>26.68</v>
      </c>
      <c r="L1953" s="196">
        <v>21.51</v>
      </c>
      <c r="M1953" s="196">
        <f t="shared" si="229"/>
        <v>169.59</v>
      </c>
      <c r="N1953" s="196">
        <f t="shared" si="230"/>
        <v>169.59</v>
      </c>
      <c r="O1953" s="37"/>
      <c r="P1953" s="71">
        <v>181.54</v>
      </c>
      <c r="Q1953" s="71">
        <v>26.68</v>
      </c>
      <c r="R1953" s="71">
        <v>210.3</v>
      </c>
      <c r="S1953" s="71">
        <v>210.3</v>
      </c>
      <c r="T1953" s="162">
        <f t="shared" si="224"/>
        <v>-40.710000000000008</v>
      </c>
      <c r="U1953" s="71">
        <f t="shared" si="225"/>
        <v>147.87</v>
      </c>
      <c r="V1953" s="71">
        <f t="shared" si="226"/>
        <v>21.72</v>
      </c>
    </row>
    <row r="1954" spans="1:22" x14ac:dyDescent="0.25">
      <c r="A1954" s="60" t="s">
        <v>4913</v>
      </c>
      <c r="B1954" s="190" t="s">
        <v>2699</v>
      </c>
      <c r="C1954" s="191" t="s">
        <v>107</v>
      </c>
      <c r="D1954" s="192">
        <v>60191</v>
      </c>
      <c r="E1954" s="198" t="s">
        <v>244</v>
      </c>
      <c r="F1954" s="194" t="s">
        <v>108</v>
      </c>
      <c r="G1954" s="195">
        <v>80.760000000000005</v>
      </c>
      <c r="H1954" s="196">
        <v>80.760000000000005</v>
      </c>
      <c r="I1954" s="197">
        <v>24.8</v>
      </c>
      <c r="J1954" s="196">
        <v>20</v>
      </c>
      <c r="K1954" s="197">
        <v>11.37</v>
      </c>
      <c r="L1954" s="196">
        <v>9.16</v>
      </c>
      <c r="M1954" s="196">
        <f t="shared" si="229"/>
        <v>2354.96</v>
      </c>
      <c r="N1954" s="196">
        <f t="shared" si="230"/>
        <v>2354.96</v>
      </c>
      <c r="O1954" s="37"/>
      <c r="P1954" s="71">
        <v>24.8</v>
      </c>
      <c r="Q1954" s="71">
        <v>11.37</v>
      </c>
      <c r="R1954" s="71">
        <v>2921.08</v>
      </c>
      <c r="S1954" s="71">
        <v>2921.08</v>
      </c>
      <c r="T1954" s="162">
        <f t="shared" si="224"/>
        <v>-566.11999999999989</v>
      </c>
      <c r="U1954" s="71">
        <f t="shared" si="225"/>
        <v>1615.2</v>
      </c>
      <c r="V1954" s="71">
        <f t="shared" si="226"/>
        <v>739.76</v>
      </c>
    </row>
    <row r="1955" spans="1:22" x14ac:dyDescent="0.25">
      <c r="A1955" s="60" t="s">
        <v>4914</v>
      </c>
      <c r="B1955" s="190" t="s">
        <v>2700</v>
      </c>
      <c r="C1955" s="191" t="s">
        <v>107</v>
      </c>
      <c r="D1955" s="192">
        <v>60524</v>
      </c>
      <c r="E1955" s="198" t="s">
        <v>219</v>
      </c>
      <c r="F1955" s="194" t="s">
        <v>125</v>
      </c>
      <c r="G1955" s="195">
        <v>7.13</v>
      </c>
      <c r="H1955" s="196">
        <v>7.13</v>
      </c>
      <c r="I1955" s="197">
        <v>588.54</v>
      </c>
      <c r="J1955" s="196">
        <v>474.65</v>
      </c>
      <c r="K1955" s="197">
        <v>0</v>
      </c>
      <c r="L1955" s="196">
        <v>0</v>
      </c>
      <c r="M1955" s="196">
        <f t="shared" si="229"/>
        <v>3384.25</v>
      </c>
      <c r="N1955" s="196">
        <f t="shared" si="230"/>
        <v>3384.25</v>
      </c>
      <c r="O1955" s="37"/>
      <c r="P1955" s="71">
        <v>588.54</v>
      </c>
      <c r="Q1955" s="71">
        <v>0</v>
      </c>
      <c r="R1955" s="71">
        <v>4196.29</v>
      </c>
      <c r="S1955" s="71">
        <v>4196.29</v>
      </c>
      <c r="T1955" s="162">
        <f t="shared" si="224"/>
        <v>-812.04</v>
      </c>
      <c r="U1955" s="71">
        <f t="shared" si="225"/>
        <v>3384.25</v>
      </c>
      <c r="V1955" s="71">
        <f t="shared" si="226"/>
        <v>0</v>
      </c>
    </row>
    <row r="1956" spans="1:22" ht="24" x14ac:dyDescent="0.3">
      <c r="A1956" s="60" t="s">
        <v>4915</v>
      </c>
      <c r="B1956" s="190" t="s">
        <v>2701</v>
      </c>
      <c r="C1956" s="191" t="s">
        <v>107</v>
      </c>
      <c r="D1956" s="192">
        <v>60800</v>
      </c>
      <c r="E1956" s="198" t="s">
        <v>247</v>
      </c>
      <c r="F1956" s="194" t="s">
        <v>125</v>
      </c>
      <c r="G1956" s="195">
        <v>7.13</v>
      </c>
      <c r="H1956" s="196">
        <v>7.13</v>
      </c>
      <c r="I1956" s="197">
        <v>0.12</v>
      </c>
      <c r="J1956" s="196">
        <v>0.09</v>
      </c>
      <c r="K1956" s="197">
        <v>51.75</v>
      </c>
      <c r="L1956" s="196">
        <v>41.73</v>
      </c>
      <c r="M1956" s="196">
        <f t="shared" si="229"/>
        <v>298.17</v>
      </c>
      <c r="N1956" s="196">
        <f t="shared" si="230"/>
        <v>298.17</v>
      </c>
      <c r="O1956" s="45"/>
      <c r="P1956" s="71">
        <v>0.12</v>
      </c>
      <c r="Q1956" s="71">
        <v>51.75</v>
      </c>
      <c r="R1956" s="71">
        <v>369.83</v>
      </c>
      <c r="S1956" s="71">
        <v>369.83</v>
      </c>
      <c r="T1956" s="162">
        <f t="shared" si="224"/>
        <v>-71.659999999999968</v>
      </c>
      <c r="U1956" s="71">
        <f t="shared" si="225"/>
        <v>0.64</v>
      </c>
      <c r="V1956" s="71">
        <f t="shared" si="226"/>
        <v>297.52999999999997</v>
      </c>
    </row>
    <row r="1957" spans="1:22" x14ac:dyDescent="0.25">
      <c r="A1957" s="60" t="s">
        <v>4916</v>
      </c>
      <c r="B1957" s="190" t="s">
        <v>2702</v>
      </c>
      <c r="C1957" s="191" t="s">
        <v>107</v>
      </c>
      <c r="D1957" s="192">
        <v>40902</v>
      </c>
      <c r="E1957" s="198" t="s">
        <v>165</v>
      </c>
      <c r="F1957" s="194" t="s">
        <v>125</v>
      </c>
      <c r="G1957" s="195">
        <v>9.02</v>
      </c>
      <c r="H1957" s="196">
        <v>9.02</v>
      </c>
      <c r="I1957" s="197">
        <v>0</v>
      </c>
      <c r="J1957" s="196">
        <v>0</v>
      </c>
      <c r="K1957" s="197">
        <v>22.68</v>
      </c>
      <c r="L1957" s="196">
        <v>18.29</v>
      </c>
      <c r="M1957" s="196">
        <f t="shared" si="229"/>
        <v>164.97</v>
      </c>
      <c r="N1957" s="196">
        <f t="shared" si="230"/>
        <v>164.97</v>
      </c>
      <c r="O1957" s="37"/>
      <c r="P1957" s="71">
        <v>0</v>
      </c>
      <c r="Q1957" s="71">
        <v>22.68</v>
      </c>
      <c r="R1957" s="71">
        <v>204.57</v>
      </c>
      <c r="S1957" s="71">
        <v>204.57</v>
      </c>
      <c r="T1957" s="162">
        <f t="shared" si="224"/>
        <v>-39.599999999999994</v>
      </c>
      <c r="U1957" s="71">
        <f t="shared" si="225"/>
        <v>0</v>
      </c>
      <c r="V1957" s="71">
        <f t="shared" si="226"/>
        <v>164.97</v>
      </c>
    </row>
    <row r="1958" spans="1:22" x14ac:dyDescent="0.25">
      <c r="A1958" s="60" t="s">
        <v>4917</v>
      </c>
      <c r="B1958" s="190" t="s">
        <v>2703</v>
      </c>
      <c r="C1958" s="191" t="s">
        <v>107</v>
      </c>
      <c r="D1958" s="192">
        <v>60305</v>
      </c>
      <c r="E1958" s="198" t="s">
        <v>200</v>
      </c>
      <c r="F1958" s="194" t="s">
        <v>201</v>
      </c>
      <c r="G1958" s="195">
        <v>337.27</v>
      </c>
      <c r="H1958" s="196">
        <v>337.27</v>
      </c>
      <c r="I1958" s="197">
        <v>8.99</v>
      </c>
      <c r="J1958" s="196">
        <v>7.25</v>
      </c>
      <c r="K1958" s="197">
        <v>2.98</v>
      </c>
      <c r="L1958" s="196">
        <v>2.4</v>
      </c>
      <c r="M1958" s="196">
        <f t="shared" si="229"/>
        <v>3254.65</v>
      </c>
      <c r="N1958" s="196">
        <f t="shared" si="230"/>
        <v>3254.65</v>
      </c>
      <c r="O1958" s="37"/>
      <c r="P1958" s="71">
        <v>8.99</v>
      </c>
      <c r="Q1958" s="71">
        <v>2.98</v>
      </c>
      <c r="R1958" s="71">
        <v>4037.12</v>
      </c>
      <c r="S1958" s="71">
        <v>4037.12</v>
      </c>
      <c r="T1958" s="162">
        <f t="shared" si="224"/>
        <v>-782.4699999999998</v>
      </c>
      <c r="U1958" s="71">
        <f t="shared" si="225"/>
        <v>2445.1999999999998</v>
      </c>
      <c r="V1958" s="71">
        <f t="shared" si="226"/>
        <v>809.44</v>
      </c>
    </row>
    <row r="1959" spans="1:22" x14ac:dyDescent="0.25">
      <c r="A1959" s="60" t="s">
        <v>4918</v>
      </c>
      <c r="B1959" s="190" t="s">
        <v>2704</v>
      </c>
      <c r="C1959" s="191" t="s">
        <v>107</v>
      </c>
      <c r="D1959" s="192">
        <v>60314</v>
      </c>
      <c r="E1959" s="198" t="s">
        <v>251</v>
      </c>
      <c r="F1959" s="194" t="s">
        <v>201</v>
      </c>
      <c r="G1959" s="195">
        <v>107.81</v>
      </c>
      <c r="H1959" s="196">
        <v>107.81</v>
      </c>
      <c r="I1959" s="197">
        <v>12.69</v>
      </c>
      <c r="J1959" s="196">
        <v>10.23</v>
      </c>
      <c r="K1959" s="197">
        <v>2.61</v>
      </c>
      <c r="L1959" s="196">
        <v>2.1</v>
      </c>
      <c r="M1959" s="196">
        <f t="shared" si="229"/>
        <v>1329.29</v>
      </c>
      <c r="N1959" s="196">
        <f t="shared" si="230"/>
        <v>1329.29</v>
      </c>
      <c r="O1959" s="37"/>
      <c r="P1959" s="71">
        <v>12.69</v>
      </c>
      <c r="Q1959" s="71">
        <v>2.61</v>
      </c>
      <c r="R1959" s="71">
        <v>1649.49</v>
      </c>
      <c r="S1959" s="71">
        <v>1649.49</v>
      </c>
      <c r="T1959" s="162">
        <f t="shared" si="224"/>
        <v>-320.20000000000005</v>
      </c>
      <c r="U1959" s="71">
        <f t="shared" si="225"/>
        <v>1102.8900000000001</v>
      </c>
      <c r="V1959" s="71">
        <f t="shared" si="226"/>
        <v>226.4</v>
      </c>
    </row>
    <row r="1960" spans="1:22" x14ac:dyDescent="0.25">
      <c r="A1960" s="60" t="s">
        <v>4919</v>
      </c>
      <c r="B1960" s="184" t="s">
        <v>2705</v>
      </c>
      <c r="C1960" s="187"/>
      <c r="D1960" s="187"/>
      <c r="E1960" s="186" t="s">
        <v>263</v>
      </c>
      <c r="F1960" s="187"/>
      <c r="G1960" s="188"/>
      <c r="H1960" s="188"/>
      <c r="I1960" s="177"/>
      <c r="J1960" s="188"/>
      <c r="K1960" s="177"/>
      <c r="L1960" s="188"/>
      <c r="M1960" s="189">
        <f>SUM(M1961:M1966)</f>
        <v>18467.47</v>
      </c>
      <c r="N1960" s="189">
        <f>SUM(N1961:N1966)</f>
        <v>18467.47</v>
      </c>
      <c r="O1960" s="37"/>
      <c r="P1960" s="69"/>
      <c r="Q1960" s="69"/>
      <c r="R1960" s="70">
        <v>22906.720000000001</v>
      </c>
      <c r="S1960" s="70">
        <v>22906.720000000001</v>
      </c>
      <c r="T1960" s="162">
        <f t="shared" si="224"/>
        <v>-4439.25</v>
      </c>
      <c r="U1960" s="71">
        <f t="shared" si="225"/>
        <v>0</v>
      </c>
      <c r="V1960" s="71">
        <f t="shared" si="226"/>
        <v>0</v>
      </c>
    </row>
    <row r="1961" spans="1:22" x14ac:dyDescent="0.25">
      <c r="A1961" s="60" t="s">
        <v>4920</v>
      </c>
      <c r="B1961" s="190" t="s">
        <v>2706</v>
      </c>
      <c r="C1961" s="191" t="s">
        <v>107</v>
      </c>
      <c r="D1961" s="192">
        <v>60205</v>
      </c>
      <c r="E1961" s="198" t="s">
        <v>266</v>
      </c>
      <c r="F1961" s="194" t="s">
        <v>108</v>
      </c>
      <c r="G1961" s="195">
        <v>130.84</v>
      </c>
      <c r="H1961" s="196">
        <v>130.84</v>
      </c>
      <c r="I1961" s="197">
        <v>34.159999999999997</v>
      </c>
      <c r="J1961" s="196">
        <v>27.55</v>
      </c>
      <c r="K1961" s="197">
        <v>23.52</v>
      </c>
      <c r="L1961" s="196">
        <v>18.96</v>
      </c>
      <c r="M1961" s="196">
        <f t="shared" ref="M1961:M1966" si="231">TRUNC(((J1961*G1961)+(L1961*G1961)),2)</f>
        <v>6085.36</v>
      </c>
      <c r="N1961" s="196">
        <f t="shared" ref="N1961:N1966" si="232">TRUNC(((J1961*H1961)+(L1961*H1961)),2)</f>
        <v>6085.36</v>
      </c>
      <c r="O1961" s="37"/>
      <c r="P1961" s="71">
        <v>34.159999999999997</v>
      </c>
      <c r="Q1961" s="71">
        <v>23.52</v>
      </c>
      <c r="R1961" s="71">
        <v>7546.85</v>
      </c>
      <c r="S1961" s="71">
        <v>7546.85</v>
      </c>
      <c r="T1961" s="162">
        <f t="shared" si="224"/>
        <v>-1461.4900000000007</v>
      </c>
      <c r="U1961" s="71">
        <f t="shared" si="225"/>
        <v>3604.64</v>
      </c>
      <c r="V1961" s="71">
        <f t="shared" si="226"/>
        <v>2480.7199999999998</v>
      </c>
    </row>
    <row r="1962" spans="1:22" x14ac:dyDescent="0.25">
      <c r="A1962" s="60" t="s">
        <v>4921</v>
      </c>
      <c r="B1962" s="190" t="s">
        <v>2707</v>
      </c>
      <c r="C1962" s="191" t="s">
        <v>107</v>
      </c>
      <c r="D1962" s="192">
        <v>60524</v>
      </c>
      <c r="E1962" s="198" t="s">
        <v>219</v>
      </c>
      <c r="F1962" s="194" t="s">
        <v>125</v>
      </c>
      <c r="G1962" s="195">
        <v>9.0500000000000007</v>
      </c>
      <c r="H1962" s="196">
        <v>9.0500000000000007</v>
      </c>
      <c r="I1962" s="197">
        <v>588.54</v>
      </c>
      <c r="J1962" s="196">
        <v>474.65</v>
      </c>
      <c r="K1962" s="197">
        <v>0</v>
      </c>
      <c r="L1962" s="196">
        <v>0</v>
      </c>
      <c r="M1962" s="196">
        <f t="shared" si="231"/>
        <v>4295.58</v>
      </c>
      <c r="N1962" s="196">
        <f t="shared" si="232"/>
        <v>4295.58</v>
      </c>
      <c r="O1962" s="37"/>
      <c r="P1962" s="71">
        <v>588.54</v>
      </c>
      <c r="Q1962" s="71">
        <v>0</v>
      </c>
      <c r="R1962" s="71">
        <v>5326.28</v>
      </c>
      <c r="S1962" s="71">
        <v>5326.28</v>
      </c>
      <c r="T1962" s="162">
        <f t="shared" si="224"/>
        <v>-1030.6999999999998</v>
      </c>
      <c r="U1962" s="71">
        <f t="shared" si="225"/>
        <v>4295.58</v>
      </c>
      <c r="V1962" s="71">
        <f t="shared" si="226"/>
        <v>0</v>
      </c>
    </row>
    <row r="1963" spans="1:22" ht="24" x14ac:dyDescent="0.3">
      <c r="A1963" s="60" t="s">
        <v>4922</v>
      </c>
      <c r="B1963" s="190" t="s">
        <v>2708</v>
      </c>
      <c r="C1963" s="191" t="s">
        <v>107</v>
      </c>
      <c r="D1963" s="192">
        <v>60800</v>
      </c>
      <c r="E1963" s="193" t="s">
        <v>2907</v>
      </c>
      <c r="F1963" s="194" t="s">
        <v>125</v>
      </c>
      <c r="G1963" s="195">
        <v>9.0500000000000007</v>
      </c>
      <c r="H1963" s="196">
        <v>9.0500000000000007</v>
      </c>
      <c r="I1963" s="197">
        <v>0.12</v>
      </c>
      <c r="J1963" s="196">
        <v>0.09</v>
      </c>
      <c r="K1963" s="197">
        <v>51.75</v>
      </c>
      <c r="L1963" s="196">
        <v>41.73</v>
      </c>
      <c r="M1963" s="196">
        <f t="shared" si="231"/>
        <v>378.47</v>
      </c>
      <c r="N1963" s="196">
        <f t="shared" si="232"/>
        <v>378.47</v>
      </c>
      <c r="O1963" s="45"/>
      <c r="P1963" s="71">
        <v>0.12</v>
      </c>
      <c r="Q1963" s="71">
        <v>51.75</v>
      </c>
      <c r="R1963" s="71">
        <v>469.42</v>
      </c>
      <c r="S1963" s="71">
        <v>469.42</v>
      </c>
      <c r="T1963" s="162">
        <f t="shared" si="224"/>
        <v>-90.949999999999989</v>
      </c>
      <c r="U1963" s="71">
        <f t="shared" si="225"/>
        <v>0.81</v>
      </c>
      <c r="V1963" s="71">
        <f t="shared" si="226"/>
        <v>377.65</v>
      </c>
    </row>
    <row r="1964" spans="1:22" x14ac:dyDescent="0.25">
      <c r="A1964" s="60" t="s">
        <v>4923</v>
      </c>
      <c r="B1964" s="190" t="s">
        <v>2709</v>
      </c>
      <c r="C1964" s="191" t="s">
        <v>107</v>
      </c>
      <c r="D1964" s="192">
        <v>60305</v>
      </c>
      <c r="E1964" s="198" t="s">
        <v>200</v>
      </c>
      <c r="F1964" s="194" t="s">
        <v>201</v>
      </c>
      <c r="G1964" s="195">
        <v>428.72</v>
      </c>
      <c r="H1964" s="196">
        <v>428.72</v>
      </c>
      <c r="I1964" s="197">
        <v>8.99</v>
      </c>
      <c r="J1964" s="196">
        <v>7.25</v>
      </c>
      <c r="K1964" s="197">
        <v>2.98</v>
      </c>
      <c r="L1964" s="196">
        <v>2.4</v>
      </c>
      <c r="M1964" s="196">
        <f t="shared" si="231"/>
        <v>4137.1400000000003</v>
      </c>
      <c r="N1964" s="196">
        <f t="shared" si="232"/>
        <v>4137.1400000000003</v>
      </c>
      <c r="O1964" s="37"/>
      <c r="P1964" s="71">
        <v>8.99</v>
      </c>
      <c r="Q1964" s="71">
        <v>2.98</v>
      </c>
      <c r="R1964" s="71">
        <v>5131.7700000000004</v>
      </c>
      <c r="S1964" s="71">
        <v>5131.7700000000004</v>
      </c>
      <c r="T1964" s="162">
        <f t="shared" si="224"/>
        <v>-994.63000000000011</v>
      </c>
      <c r="U1964" s="71">
        <f t="shared" si="225"/>
        <v>3108.22</v>
      </c>
      <c r="V1964" s="71">
        <f t="shared" si="226"/>
        <v>1028.92</v>
      </c>
    </row>
    <row r="1965" spans="1:22" x14ac:dyDescent="0.25">
      <c r="A1965" s="60" t="s">
        <v>4924</v>
      </c>
      <c r="B1965" s="190" t="s">
        <v>2710</v>
      </c>
      <c r="C1965" s="191" t="s">
        <v>107</v>
      </c>
      <c r="D1965" s="192">
        <v>60306</v>
      </c>
      <c r="E1965" s="198" t="s">
        <v>1339</v>
      </c>
      <c r="F1965" s="194" t="s">
        <v>201</v>
      </c>
      <c r="G1965" s="195">
        <v>133.09</v>
      </c>
      <c r="H1965" s="196">
        <v>133.09</v>
      </c>
      <c r="I1965" s="197">
        <v>8.84</v>
      </c>
      <c r="J1965" s="196">
        <v>7.12</v>
      </c>
      <c r="K1965" s="197">
        <v>3.74</v>
      </c>
      <c r="L1965" s="196">
        <v>3.01</v>
      </c>
      <c r="M1965" s="196">
        <f t="shared" si="231"/>
        <v>1348.2</v>
      </c>
      <c r="N1965" s="196">
        <f t="shared" si="232"/>
        <v>1348.2</v>
      </c>
      <c r="O1965" s="37"/>
      <c r="P1965" s="75">
        <v>8.84</v>
      </c>
      <c r="Q1965" s="76">
        <v>3.74</v>
      </c>
      <c r="R1965" s="74">
        <v>1674.27</v>
      </c>
      <c r="S1965" s="75">
        <v>1674.27</v>
      </c>
      <c r="T1965" s="162">
        <f t="shared" si="224"/>
        <v>-326.06999999999994</v>
      </c>
      <c r="U1965" s="71">
        <f t="shared" si="225"/>
        <v>947.6</v>
      </c>
      <c r="V1965" s="71">
        <f t="shared" si="226"/>
        <v>400.6</v>
      </c>
    </row>
    <row r="1966" spans="1:22" x14ac:dyDescent="0.25">
      <c r="A1966" s="60" t="s">
        <v>4925</v>
      </c>
      <c r="B1966" s="190" t="s">
        <v>2711</v>
      </c>
      <c r="C1966" s="191" t="s">
        <v>107</v>
      </c>
      <c r="D1966" s="192">
        <v>60314</v>
      </c>
      <c r="E1966" s="198" t="s">
        <v>251</v>
      </c>
      <c r="F1966" s="194" t="s">
        <v>201</v>
      </c>
      <c r="G1966" s="195">
        <v>180.27</v>
      </c>
      <c r="H1966" s="196">
        <v>180.27</v>
      </c>
      <c r="I1966" s="197">
        <v>12.69</v>
      </c>
      <c r="J1966" s="196">
        <v>10.23</v>
      </c>
      <c r="K1966" s="197">
        <v>2.61</v>
      </c>
      <c r="L1966" s="196">
        <v>2.1</v>
      </c>
      <c r="M1966" s="196">
        <f t="shared" si="231"/>
        <v>2222.7199999999998</v>
      </c>
      <c r="N1966" s="196">
        <f t="shared" si="232"/>
        <v>2222.7199999999998</v>
      </c>
      <c r="O1966" s="37"/>
      <c r="P1966" s="81">
        <v>12.69</v>
      </c>
      <c r="Q1966" s="81">
        <v>2.61</v>
      </c>
      <c r="R1966" s="81">
        <v>2758.13</v>
      </c>
      <c r="S1966" s="81">
        <v>2758.13</v>
      </c>
      <c r="T1966" s="162">
        <f t="shared" si="224"/>
        <v>-535.41000000000031</v>
      </c>
      <c r="U1966" s="71">
        <f t="shared" si="225"/>
        <v>1844.16</v>
      </c>
      <c r="V1966" s="71">
        <f t="shared" si="226"/>
        <v>378.56</v>
      </c>
    </row>
    <row r="1967" spans="1:22" x14ac:dyDescent="0.25">
      <c r="A1967" s="60" t="s">
        <v>4926</v>
      </c>
      <c r="B1967" s="184" t="s">
        <v>2712</v>
      </c>
      <c r="C1967" s="187"/>
      <c r="D1967" s="187"/>
      <c r="E1967" s="186" t="s">
        <v>2713</v>
      </c>
      <c r="F1967" s="187"/>
      <c r="G1967" s="188"/>
      <c r="H1967" s="188"/>
      <c r="I1967" s="177"/>
      <c r="J1967" s="188"/>
      <c r="K1967" s="177"/>
      <c r="L1967" s="188"/>
      <c r="M1967" s="189">
        <f>SUM(M1968:M1972)</f>
        <v>1548.3500000000001</v>
      </c>
      <c r="N1967" s="189">
        <f>SUM(N1968:N1972)</f>
        <v>1548.3500000000001</v>
      </c>
      <c r="O1967" s="37"/>
      <c r="P1967" s="87"/>
      <c r="Q1967" s="88"/>
      <c r="R1967" s="89">
        <v>1920.48</v>
      </c>
      <c r="S1967" s="90">
        <v>1920.48</v>
      </c>
      <c r="T1967" s="162">
        <f t="shared" si="224"/>
        <v>-372.12999999999988</v>
      </c>
      <c r="U1967" s="71">
        <f t="shared" si="225"/>
        <v>0</v>
      </c>
      <c r="V1967" s="71">
        <f t="shared" si="226"/>
        <v>0</v>
      </c>
    </row>
    <row r="1968" spans="1:22" x14ac:dyDescent="0.25">
      <c r="A1968" s="60" t="s">
        <v>4927</v>
      </c>
      <c r="B1968" s="190" t="s">
        <v>2714</v>
      </c>
      <c r="C1968" s="191" t="s">
        <v>107</v>
      </c>
      <c r="D1968" s="192">
        <v>60205</v>
      </c>
      <c r="E1968" s="198" t="s">
        <v>266</v>
      </c>
      <c r="F1968" s="194" t="s">
        <v>108</v>
      </c>
      <c r="G1968" s="195">
        <v>6.1</v>
      </c>
      <c r="H1968" s="196">
        <v>6.1</v>
      </c>
      <c r="I1968" s="197">
        <v>34.159999999999997</v>
      </c>
      <c r="J1968" s="196">
        <v>27.55</v>
      </c>
      <c r="K1968" s="197">
        <v>23.52</v>
      </c>
      <c r="L1968" s="196">
        <v>18.96</v>
      </c>
      <c r="M1968" s="196">
        <f>TRUNC(((J1968*G1968)+(L1968*G1968)),2)</f>
        <v>283.70999999999998</v>
      </c>
      <c r="N1968" s="196">
        <f>TRUNC(((J1968*H1968)+(L1968*H1968)),2)</f>
        <v>283.70999999999998</v>
      </c>
      <c r="O1968" s="37"/>
      <c r="P1968" s="81">
        <v>34.159999999999997</v>
      </c>
      <c r="Q1968" s="81">
        <v>23.52</v>
      </c>
      <c r="R1968" s="81">
        <v>351.84</v>
      </c>
      <c r="S1968" s="81">
        <v>351.84</v>
      </c>
      <c r="T1968" s="162">
        <f t="shared" si="224"/>
        <v>-68.13</v>
      </c>
      <c r="U1968" s="71">
        <f t="shared" si="225"/>
        <v>168.05</v>
      </c>
      <c r="V1968" s="71">
        <f t="shared" si="226"/>
        <v>115.65</v>
      </c>
    </row>
    <row r="1969" spans="1:22" x14ac:dyDescent="0.25">
      <c r="A1969" s="60" t="s">
        <v>4928</v>
      </c>
      <c r="B1969" s="190" t="s">
        <v>2715</v>
      </c>
      <c r="C1969" s="191" t="s">
        <v>107</v>
      </c>
      <c r="D1969" s="192">
        <v>60524</v>
      </c>
      <c r="E1969" s="198" t="s">
        <v>219</v>
      </c>
      <c r="F1969" s="194" t="s">
        <v>125</v>
      </c>
      <c r="G1969" s="195">
        <v>0.6</v>
      </c>
      <c r="H1969" s="196">
        <v>0.6</v>
      </c>
      <c r="I1969" s="197">
        <v>588.54</v>
      </c>
      <c r="J1969" s="196">
        <v>474.65</v>
      </c>
      <c r="K1969" s="197">
        <v>0</v>
      </c>
      <c r="L1969" s="196">
        <v>0</v>
      </c>
      <c r="M1969" s="196">
        <f>TRUNC(((J1969*G1969)+(L1969*G1969)),2)</f>
        <v>284.79000000000002</v>
      </c>
      <c r="N1969" s="196">
        <f>TRUNC(((J1969*H1969)+(L1969*H1969)),2)</f>
        <v>284.79000000000002</v>
      </c>
      <c r="O1969" s="37"/>
      <c r="P1969" s="71">
        <v>588.54</v>
      </c>
      <c r="Q1969" s="71">
        <v>0</v>
      </c>
      <c r="R1969" s="71">
        <v>353.12</v>
      </c>
      <c r="S1969" s="71">
        <v>353.12</v>
      </c>
      <c r="T1969" s="162">
        <f t="shared" si="224"/>
        <v>-68.329999999999984</v>
      </c>
      <c r="U1969" s="71">
        <f t="shared" si="225"/>
        <v>284.79000000000002</v>
      </c>
      <c r="V1969" s="71">
        <f t="shared" si="226"/>
        <v>0</v>
      </c>
    </row>
    <row r="1970" spans="1:22" ht="24" x14ac:dyDescent="0.3">
      <c r="A1970" s="60" t="s">
        <v>4929</v>
      </c>
      <c r="B1970" s="190" t="s">
        <v>2716</v>
      </c>
      <c r="C1970" s="191" t="s">
        <v>107</v>
      </c>
      <c r="D1970" s="192">
        <v>60800</v>
      </c>
      <c r="E1970" s="193" t="s">
        <v>2907</v>
      </c>
      <c r="F1970" s="194" t="s">
        <v>125</v>
      </c>
      <c r="G1970" s="195">
        <v>0.6</v>
      </c>
      <c r="H1970" s="196">
        <v>0.6</v>
      </c>
      <c r="I1970" s="197">
        <v>0.12</v>
      </c>
      <c r="J1970" s="196">
        <v>0.09</v>
      </c>
      <c r="K1970" s="197">
        <v>51.75</v>
      </c>
      <c r="L1970" s="196">
        <v>41.73</v>
      </c>
      <c r="M1970" s="196">
        <f>TRUNC(((J1970*G1970)+(L1970*G1970)),2)</f>
        <v>25.09</v>
      </c>
      <c r="N1970" s="196">
        <f>TRUNC(((J1970*H1970)+(L1970*H1970)),2)</f>
        <v>25.09</v>
      </c>
      <c r="O1970" s="45"/>
      <c r="P1970" s="71">
        <v>0.12</v>
      </c>
      <c r="Q1970" s="71">
        <v>51.75</v>
      </c>
      <c r="R1970" s="71">
        <v>31.12</v>
      </c>
      <c r="S1970" s="71">
        <v>31.12</v>
      </c>
      <c r="T1970" s="162">
        <f t="shared" si="224"/>
        <v>-6.0300000000000011</v>
      </c>
      <c r="U1970" s="71">
        <f t="shared" si="225"/>
        <v>0.05</v>
      </c>
      <c r="V1970" s="71">
        <f t="shared" si="226"/>
        <v>25.03</v>
      </c>
    </row>
    <row r="1971" spans="1:22" x14ac:dyDescent="0.25">
      <c r="A1971" s="60" t="s">
        <v>4930</v>
      </c>
      <c r="B1971" s="190" t="s">
        <v>2717</v>
      </c>
      <c r="C1971" s="191" t="s">
        <v>107</v>
      </c>
      <c r="D1971" s="192">
        <v>60305</v>
      </c>
      <c r="E1971" s="198" t="s">
        <v>200</v>
      </c>
      <c r="F1971" s="194" t="s">
        <v>201</v>
      </c>
      <c r="G1971" s="195">
        <v>74.88</v>
      </c>
      <c r="H1971" s="196">
        <v>74.88</v>
      </c>
      <c r="I1971" s="197">
        <v>8.99</v>
      </c>
      <c r="J1971" s="196">
        <v>7.25</v>
      </c>
      <c r="K1971" s="197">
        <v>2.98</v>
      </c>
      <c r="L1971" s="196">
        <v>2.4</v>
      </c>
      <c r="M1971" s="196">
        <f>TRUNC(((J1971*G1971)+(L1971*G1971)),2)</f>
        <v>722.59</v>
      </c>
      <c r="N1971" s="196">
        <f>TRUNC(((J1971*H1971)+(L1971*H1971)),2)</f>
        <v>722.59</v>
      </c>
      <c r="O1971" s="37"/>
      <c r="P1971" s="71">
        <v>8.99</v>
      </c>
      <c r="Q1971" s="71">
        <v>2.98</v>
      </c>
      <c r="R1971" s="71">
        <v>896.31</v>
      </c>
      <c r="S1971" s="71">
        <v>896.31</v>
      </c>
      <c r="T1971" s="162">
        <f t="shared" si="224"/>
        <v>-173.71999999999991</v>
      </c>
      <c r="U1971" s="71">
        <f t="shared" si="225"/>
        <v>542.88</v>
      </c>
      <c r="V1971" s="71">
        <f t="shared" si="226"/>
        <v>179.71</v>
      </c>
    </row>
    <row r="1972" spans="1:22" x14ac:dyDescent="0.25">
      <c r="A1972" s="60" t="s">
        <v>4931</v>
      </c>
      <c r="B1972" s="190" t="s">
        <v>2718</v>
      </c>
      <c r="C1972" s="191" t="s">
        <v>107</v>
      </c>
      <c r="D1972" s="192">
        <v>60314</v>
      </c>
      <c r="E1972" s="198" t="s">
        <v>251</v>
      </c>
      <c r="F1972" s="194" t="s">
        <v>201</v>
      </c>
      <c r="G1972" s="195">
        <v>18.829999999999998</v>
      </c>
      <c r="H1972" s="196">
        <v>18.829999999999998</v>
      </c>
      <c r="I1972" s="197">
        <v>12.69</v>
      </c>
      <c r="J1972" s="196">
        <v>10.23</v>
      </c>
      <c r="K1972" s="197">
        <v>2.61</v>
      </c>
      <c r="L1972" s="196">
        <v>2.1</v>
      </c>
      <c r="M1972" s="196">
        <f>TRUNC(((J1972*G1972)+(L1972*G1972)),2)</f>
        <v>232.17</v>
      </c>
      <c r="N1972" s="196">
        <f>TRUNC(((J1972*H1972)+(L1972*H1972)),2)</f>
        <v>232.17</v>
      </c>
      <c r="O1972" s="37"/>
      <c r="P1972" s="71">
        <v>12.69</v>
      </c>
      <c r="Q1972" s="71">
        <v>2.61</v>
      </c>
      <c r="R1972" s="71">
        <v>288.08999999999997</v>
      </c>
      <c r="S1972" s="71">
        <v>288.08999999999997</v>
      </c>
      <c r="T1972" s="162">
        <f t="shared" si="224"/>
        <v>-55.919999999999987</v>
      </c>
      <c r="U1972" s="71">
        <f t="shared" si="225"/>
        <v>192.63</v>
      </c>
      <c r="V1972" s="71">
        <f t="shared" si="226"/>
        <v>39.54</v>
      </c>
    </row>
    <row r="1973" spans="1:22" x14ac:dyDescent="0.25">
      <c r="A1973" s="60" t="s">
        <v>4932</v>
      </c>
      <c r="B1973" s="184" t="s">
        <v>2719</v>
      </c>
      <c r="C1973" s="187"/>
      <c r="D1973" s="187"/>
      <c r="E1973" s="186" t="s">
        <v>2720</v>
      </c>
      <c r="F1973" s="187"/>
      <c r="G1973" s="188"/>
      <c r="H1973" s="188"/>
      <c r="I1973" s="177"/>
      <c r="J1973" s="188"/>
      <c r="K1973" s="177"/>
      <c r="L1973" s="188"/>
      <c r="M1973" s="189">
        <f>SUM(M1974:M1978)</f>
        <v>3403.29</v>
      </c>
      <c r="N1973" s="189">
        <f>SUM(N1974:N1978)</f>
        <v>3403.29</v>
      </c>
      <c r="O1973" s="37"/>
      <c r="P1973" s="69"/>
      <c r="Q1973" s="69"/>
      <c r="R1973" s="70">
        <v>4220.97</v>
      </c>
      <c r="S1973" s="70">
        <v>4220.97</v>
      </c>
      <c r="T1973" s="162">
        <f t="shared" si="224"/>
        <v>-817.68000000000029</v>
      </c>
      <c r="U1973" s="71">
        <f t="shared" si="225"/>
        <v>0</v>
      </c>
      <c r="V1973" s="71">
        <f t="shared" si="226"/>
        <v>0</v>
      </c>
    </row>
    <row r="1974" spans="1:22" x14ac:dyDescent="0.25">
      <c r="A1974" s="60" t="s">
        <v>4933</v>
      </c>
      <c r="B1974" s="190" t="s">
        <v>2721</v>
      </c>
      <c r="C1974" s="191" t="s">
        <v>107</v>
      </c>
      <c r="D1974" s="192">
        <v>60205</v>
      </c>
      <c r="E1974" s="198" t="s">
        <v>266</v>
      </c>
      <c r="F1974" s="194" t="s">
        <v>108</v>
      </c>
      <c r="G1974" s="195">
        <v>27.6</v>
      </c>
      <c r="H1974" s="196">
        <v>27.6</v>
      </c>
      <c r="I1974" s="197">
        <v>34.159999999999997</v>
      </c>
      <c r="J1974" s="196">
        <v>27.55</v>
      </c>
      <c r="K1974" s="197">
        <v>23.52</v>
      </c>
      <c r="L1974" s="196">
        <v>18.96</v>
      </c>
      <c r="M1974" s="196">
        <f>TRUNC(((J1974*G1974)+(L1974*G1974)),2)</f>
        <v>1283.67</v>
      </c>
      <c r="N1974" s="196">
        <f>TRUNC(((J1974*H1974)+(L1974*H1974)),2)</f>
        <v>1283.67</v>
      </c>
      <c r="O1974" s="37"/>
      <c r="P1974" s="71">
        <v>34.159999999999997</v>
      </c>
      <c r="Q1974" s="71">
        <v>23.52</v>
      </c>
      <c r="R1974" s="71">
        <v>1591.96</v>
      </c>
      <c r="S1974" s="71">
        <v>1591.96</v>
      </c>
      <c r="T1974" s="162">
        <f t="shared" si="224"/>
        <v>-308.28999999999996</v>
      </c>
      <c r="U1974" s="71">
        <f t="shared" si="225"/>
        <v>760.38</v>
      </c>
      <c r="V1974" s="71">
        <f t="shared" si="226"/>
        <v>523.29</v>
      </c>
    </row>
    <row r="1975" spans="1:22" x14ac:dyDescent="0.25">
      <c r="A1975" s="60" t="s">
        <v>4934</v>
      </c>
      <c r="B1975" s="190" t="s">
        <v>2722</v>
      </c>
      <c r="C1975" s="191" t="s">
        <v>107</v>
      </c>
      <c r="D1975" s="192">
        <v>60524</v>
      </c>
      <c r="E1975" s="198" t="s">
        <v>219</v>
      </c>
      <c r="F1975" s="194" t="s">
        <v>125</v>
      </c>
      <c r="G1975" s="195">
        <v>1.66</v>
      </c>
      <c r="H1975" s="196">
        <v>1.66</v>
      </c>
      <c r="I1975" s="197">
        <v>588.54</v>
      </c>
      <c r="J1975" s="196">
        <v>474.65</v>
      </c>
      <c r="K1975" s="197">
        <v>0</v>
      </c>
      <c r="L1975" s="196">
        <v>0</v>
      </c>
      <c r="M1975" s="196">
        <f>TRUNC(((J1975*G1975)+(L1975*G1975)),2)</f>
        <v>787.91</v>
      </c>
      <c r="N1975" s="196">
        <f>TRUNC(((J1975*H1975)+(L1975*H1975)),2)</f>
        <v>787.91</v>
      </c>
      <c r="O1975" s="37"/>
      <c r="P1975" s="71">
        <v>588.54</v>
      </c>
      <c r="Q1975" s="71">
        <v>0</v>
      </c>
      <c r="R1975" s="71">
        <v>976.97</v>
      </c>
      <c r="S1975" s="71">
        <v>976.97</v>
      </c>
      <c r="T1975" s="162">
        <f t="shared" si="224"/>
        <v>-189.06000000000006</v>
      </c>
      <c r="U1975" s="71">
        <f t="shared" si="225"/>
        <v>787.91</v>
      </c>
      <c r="V1975" s="71">
        <f t="shared" si="226"/>
        <v>0</v>
      </c>
    </row>
    <row r="1976" spans="1:22" ht="24" x14ac:dyDescent="0.3">
      <c r="A1976" s="60" t="s">
        <v>4935</v>
      </c>
      <c r="B1976" s="190" t="s">
        <v>2723</v>
      </c>
      <c r="C1976" s="191" t="s">
        <v>107</v>
      </c>
      <c r="D1976" s="192">
        <v>60800</v>
      </c>
      <c r="E1976" s="193" t="s">
        <v>2907</v>
      </c>
      <c r="F1976" s="194" t="s">
        <v>125</v>
      </c>
      <c r="G1976" s="195">
        <v>1.66</v>
      </c>
      <c r="H1976" s="196">
        <v>1.66</v>
      </c>
      <c r="I1976" s="197">
        <v>0.12</v>
      </c>
      <c r="J1976" s="196">
        <v>0.09</v>
      </c>
      <c r="K1976" s="197">
        <v>51.75</v>
      </c>
      <c r="L1976" s="196">
        <v>41.73</v>
      </c>
      <c r="M1976" s="196">
        <f>TRUNC(((J1976*G1976)+(L1976*G1976)),2)</f>
        <v>69.42</v>
      </c>
      <c r="N1976" s="196">
        <f>TRUNC(((J1976*H1976)+(L1976*H1976)),2)</f>
        <v>69.42</v>
      </c>
      <c r="O1976" s="45"/>
      <c r="P1976" s="71">
        <v>0.12</v>
      </c>
      <c r="Q1976" s="71">
        <v>51.75</v>
      </c>
      <c r="R1976" s="71">
        <v>86.1</v>
      </c>
      <c r="S1976" s="71">
        <v>86.1</v>
      </c>
      <c r="T1976" s="162">
        <f t="shared" si="224"/>
        <v>-16.679999999999993</v>
      </c>
      <c r="U1976" s="71">
        <f t="shared" si="225"/>
        <v>0.14000000000000001</v>
      </c>
      <c r="V1976" s="71">
        <f t="shared" si="226"/>
        <v>69.27</v>
      </c>
    </row>
    <row r="1977" spans="1:22" x14ac:dyDescent="0.25">
      <c r="A1977" s="60" t="s">
        <v>4936</v>
      </c>
      <c r="B1977" s="190" t="s">
        <v>2724</v>
      </c>
      <c r="C1977" s="191" t="s">
        <v>107</v>
      </c>
      <c r="D1977" s="192">
        <v>60305</v>
      </c>
      <c r="E1977" s="198" t="s">
        <v>200</v>
      </c>
      <c r="F1977" s="194" t="s">
        <v>201</v>
      </c>
      <c r="G1977" s="195">
        <v>93.18</v>
      </c>
      <c r="H1977" s="196">
        <v>93.18</v>
      </c>
      <c r="I1977" s="197">
        <v>8.99</v>
      </c>
      <c r="J1977" s="196">
        <v>7.25</v>
      </c>
      <c r="K1977" s="197">
        <v>2.98</v>
      </c>
      <c r="L1977" s="196">
        <v>2.4</v>
      </c>
      <c r="M1977" s="196">
        <f>TRUNC(((J1977*G1977)+(L1977*G1977)),2)</f>
        <v>899.18</v>
      </c>
      <c r="N1977" s="196">
        <f>TRUNC(((J1977*H1977)+(L1977*H1977)),2)</f>
        <v>899.18</v>
      </c>
      <c r="O1977" s="37"/>
      <c r="P1977" s="71">
        <v>8.99</v>
      </c>
      <c r="Q1977" s="71">
        <v>2.98</v>
      </c>
      <c r="R1977" s="71">
        <v>1115.3599999999999</v>
      </c>
      <c r="S1977" s="71">
        <v>1115.3599999999999</v>
      </c>
      <c r="T1977" s="162">
        <f t="shared" si="224"/>
        <v>-216.17999999999995</v>
      </c>
      <c r="U1977" s="71">
        <f t="shared" si="225"/>
        <v>675.55</v>
      </c>
      <c r="V1977" s="71">
        <f t="shared" si="226"/>
        <v>223.63</v>
      </c>
    </row>
    <row r="1978" spans="1:22" x14ac:dyDescent="0.25">
      <c r="A1978" s="60" t="s">
        <v>4937</v>
      </c>
      <c r="B1978" s="190" t="s">
        <v>2725</v>
      </c>
      <c r="C1978" s="191" t="s">
        <v>107</v>
      </c>
      <c r="D1978" s="192">
        <v>60314</v>
      </c>
      <c r="E1978" s="198" t="s">
        <v>251</v>
      </c>
      <c r="F1978" s="194" t="s">
        <v>201</v>
      </c>
      <c r="G1978" s="195">
        <v>29.45</v>
      </c>
      <c r="H1978" s="196">
        <v>29.45</v>
      </c>
      <c r="I1978" s="197">
        <v>12.69</v>
      </c>
      <c r="J1978" s="196">
        <v>10.23</v>
      </c>
      <c r="K1978" s="197">
        <v>2.61</v>
      </c>
      <c r="L1978" s="196">
        <v>2.1</v>
      </c>
      <c r="M1978" s="196">
        <f>TRUNC(((J1978*G1978)+(L1978*G1978)),2)</f>
        <v>363.11</v>
      </c>
      <c r="N1978" s="196">
        <f>TRUNC(((J1978*H1978)+(L1978*H1978)),2)</f>
        <v>363.11</v>
      </c>
      <c r="O1978" s="37"/>
      <c r="P1978" s="71">
        <v>12.69</v>
      </c>
      <c r="Q1978" s="71">
        <v>2.61</v>
      </c>
      <c r="R1978" s="71">
        <v>450.58</v>
      </c>
      <c r="S1978" s="71">
        <v>450.58</v>
      </c>
      <c r="T1978" s="162">
        <f t="shared" si="224"/>
        <v>-87.46999999999997</v>
      </c>
      <c r="U1978" s="71">
        <f t="shared" si="225"/>
        <v>301.27</v>
      </c>
      <c r="V1978" s="71">
        <f t="shared" si="226"/>
        <v>61.84</v>
      </c>
    </row>
    <row r="1979" spans="1:22" x14ac:dyDescent="0.25">
      <c r="A1979" s="60" t="s">
        <v>4938</v>
      </c>
      <c r="B1979" s="184" t="s">
        <v>2726</v>
      </c>
      <c r="C1979" s="187"/>
      <c r="D1979" s="187"/>
      <c r="E1979" s="186" t="s">
        <v>2727</v>
      </c>
      <c r="F1979" s="187"/>
      <c r="G1979" s="188"/>
      <c r="H1979" s="188"/>
      <c r="I1979" s="177"/>
      <c r="J1979" s="188"/>
      <c r="K1979" s="177"/>
      <c r="L1979" s="188"/>
      <c r="M1979" s="189">
        <f>SUM(M1980:M1984)</f>
        <v>10410.18</v>
      </c>
      <c r="N1979" s="189">
        <f>SUM(N1980:N1984)</f>
        <v>10410.18</v>
      </c>
      <c r="O1979" s="37"/>
      <c r="P1979" s="69"/>
      <c r="Q1979" s="69"/>
      <c r="R1979" s="70">
        <v>12911.11</v>
      </c>
      <c r="S1979" s="70">
        <v>12911.11</v>
      </c>
      <c r="T1979" s="162">
        <f t="shared" si="224"/>
        <v>-2500.9300000000003</v>
      </c>
      <c r="U1979" s="71">
        <f t="shared" si="225"/>
        <v>0</v>
      </c>
      <c r="V1979" s="71">
        <f t="shared" si="226"/>
        <v>0</v>
      </c>
    </row>
    <row r="1980" spans="1:22" x14ac:dyDescent="0.25">
      <c r="A1980" s="60" t="s">
        <v>4939</v>
      </c>
      <c r="B1980" s="190" t="s">
        <v>2728</v>
      </c>
      <c r="C1980" s="191" t="s">
        <v>107</v>
      </c>
      <c r="D1980" s="192">
        <v>60205</v>
      </c>
      <c r="E1980" s="198" t="s">
        <v>266</v>
      </c>
      <c r="F1980" s="194" t="s">
        <v>108</v>
      </c>
      <c r="G1980" s="195">
        <v>88.3</v>
      </c>
      <c r="H1980" s="196">
        <v>88.3</v>
      </c>
      <c r="I1980" s="197">
        <v>34.159999999999997</v>
      </c>
      <c r="J1980" s="196">
        <v>27.55</v>
      </c>
      <c r="K1980" s="197">
        <v>23.52</v>
      </c>
      <c r="L1980" s="196">
        <v>18.96</v>
      </c>
      <c r="M1980" s="196">
        <f>TRUNC(((J1980*G1980)+(L1980*G1980)),2)</f>
        <v>4106.83</v>
      </c>
      <c r="N1980" s="196">
        <f>TRUNC(((J1980*H1980)+(L1980*H1980)),2)</f>
        <v>4106.83</v>
      </c>
      <c r="O1980" s="37"/>
      <c r="P1980" s="71">
        <v>34.159999999999997</v>
      </c>
      <c r="Q1980" s="71">
        <v>23.52</v>
      </c>
      <c r="R1980" s="71">
        <v>5093.1400000000003</v>
      </c>
      <c r="S1980" s="71">
        <v>5093.1400000000003</v>
      </c>
      <c r="T1980" s="162">
        <f t="shared" si="224"/>
        <v>-986.3100000000004</v>
      </c>
      <c r="U1980" s="71">
        <f t="shared" si="225"/>
        <v>2432.66</v>
      </c>
      <c r="V1980" s="71">
        <f t="shared" si="226"/>
        <v>1674.16</v>
      </c>
    </row>
    <row r="1981" spans="1:22" x14ac:dyDescent="0.25">
      <c r="A1981" s="60" t="s">
        <v>4940</v>
      </c>
      <c r="B1981" s="190" t="s">
        <v>2729</v>
      </c>
      <c r="C1981" s="191" t="s">
        <v>107</v>
      </c>
      <c r="D1981" s="192">
        <v>60524</v>
      </c>
      <c r="E1981" s="198" t="s">
        <v>219</v>
      </c>
      <c r="F1981" s="194" t="s">
        <v>125</v>
      </c>
      <c r="G1981" s="195">
        <v>5.47</v>
      </c>
      <c r="H1981" s="196">
        <v>5.47</v>
      </c>
      <c r="I1981" s="197">
        <v>588.54</v>
      </c>
      <c r="J1981" s="196">
        <v>474.65</v>
      </c>
      <c r="K1981" s="197">
        <v>0</v>
      </c>
      <c r="L1981" s="196">
        <v>0</v>
      </c>
      <c r="M1981" s="196">
        <f>TRUNC(((J1981*G1981)+(L1981*G1981)),2)</f>
        <v>2596.33</v>
      </c>
      <c r="N1981" s="196">
        <f>TRUNC(((J1981*H1981)+(L1981*H1981)),2)</f>
        <v>2596.33</v>
      </c>
      <c r="O1981" s="37"/>
      <c r="P1981" s="71">
        <v>588.54</v>
      </c>
      <c r="Q1981" s="71">
        <v>0</v>
      </c>
      <c r="R1981" s="71">
        <v>3219.31</v>
      </c>
      <c r="S1981" s="71">
        <v>3219.31</v>
      </c>
      <c r="T1981" s="162">
        <f t="shared" si="224"/>
        <v>-622.98</v>
      </c>
      <c r="U1981" s="71">
        <f t="shared" si="225"/>
        <v>2596.33</v>
      </c>
      <c r="V1981" s="71">
        <f t="shared" si="226"/>
        <v>0</v>
      </c>
    </row>
    <row r="1982" spans="1:22" ht="24" x14ac:dyDescent="0.3">
      <c r="A1982" s="60" t="s">
        <v>4941</v>
      </c>
      <c r="B1982" s="190" t="s">
        <v>2730</v>
      </c>
      <c r="C1982" s="191" t="s">
        <v>107</v>
      </c>
      <c r="D1982" s="192">
        <v>60800</v>
      </c>
      <c r="E1982" s="193" t="s">
        <v>2907</v>
      </c>
      <c r="F1982" s="194" t="s">
        <v>125</v>
      </c>
      <c r="G1982" s="195">
        <v>5.47</v>
      </c>
      <c r="H1982" s="196">
        <v>5.47</v>
      </c>
      <c r="I1982" s="197">
        <v>0.12</v>
      </c>
      <c r="J1982" s="196">
        <v>0.09</v>
      </c>
      <c r="K1982" s="197">
        <v>51.75</v>
      </c>
      <c r="L1982" s="196">
        <v>41.73</v>
      </c>
      <c r="M1982" s="196">
        <f>TRUNC(((J1982*G1982)+(L1982*G1982)),2)</f>
        <v>228.75</v>
      </c>
      <c r="N1982" s="196">
        <f>TRUNC(((J1982*H1982)+(L1982*H1982)),2)</f>
        <v>228.75</v>
      </c>
      <c r="O1982" s="45"/>
      <c r="P1982" s="71">
        <v>0.12</v>
      </c>
      <c r="Q1982" s="71">
        <v>51.75</v>
      </c>
      <c r="R1982" s="71">
        <v>283.72000000000003</v>
      </c>
      <c r="S1982" s="71">
        <v>283.72000000000003</v>
      </c>
      <c r="T1982" s="162">
        <f t="shared" si="224"/>
        <v>-54.970000000000027</v>
      </c>
      <c r="U1982" s="71">
        <f t="shared" si="225"/>
        <v>0.49</v>
      </c>
      <c r="V1982" s="71">
        <f t="shared" si="226"/>
        <v>228.26</v>
      </c>
    </row>
    <row r="1983" spans="1:22" x14ac:dyDescent="0.25">
      <c r="A1983" s="60" t="s">
        <v>4942</v>
      </c>
      <c r="B1983" s="190" t="s">
        <v>2731</v>
      </c>
      <c r="C1983" s="191" t="s">
        <v>107</v>
      </c>
      <c r="D1983" s="192">
        <v>60305</v>
      </c>
      <c r="E1983" s="198" t="s">
        <v>200</v>
      </c>
      <c r="F1983" s="194" t="s">
        <v>201</v>
      </c>
      <c r="G1983" s="195">
        <v>264.27</v>
      </c>
      <c r="H1983" s="196">
        <v>264.27</v>
      </c>
      <c r="I1983" s="197">
        <v>8.99</v>
      </c>
      <c r="J1983" s="196">
        <v>7.25</v>
      </c>
      <c r="K1983" s="197">
        <v>2.98</v>
      </c>
      <c r="L1983" s="196">
        <v>2.4</v>
      </c>
      <c r="M1983" s="196">
        <f>TRUNC(((J1983*G1983)+(L1983*G1983)),2)</f>
        <v>2550.1999999999998</v>
      </c>
      <c r="N1983" s="196">
        <f>TRUNC(((J1983*H1983)+(L1983*H1983)),2)</f>
        <v>2550.1999999999998</v>
      </c>
      <c r="O1983" s="37"/>
      <c r="P1983" s="71">
        <v>8.99</v>
      </c>
      <c r="Q1983" s="71">
        <v>2.98</v>
      </c>
      <c r="R1983" s="71">
        <v>3163.31</v>
      </c>
      <c r="S1983" s="71">
        <v>3163.31</v>
      </c>
      <c r="T1983" s="162">
        <f t="shared" si="224"/>
        <v>-613.11000000000013</v>
      </c>
      <c r="U1983" s="71">
        <f t="shared" si="225"/>
        <v>1915.95</v>
      </c>
      <c r="V1983" s="71">
        <f t="shared" si="226"/>
        <v>634.24</v>
      </c>
    </row>
    <row r="1984" spans="1:22" x14ac:dyDescent="0.25">
      <c r="A1984" s="60" t="s">
        <v>4943</v>
      </c>
      <c r="B1984" s="190" t="s">
        <v>2732</v>
      </c>
      <c r="C1984" s="191" t="s">
        <v>107</v>
      </c>
      <c r="D1984" s="192">
        <v>60314</v>
      </c>
      <c r="E1984" s="198" t="s">
        <v>251</v>
      </c>
      <c r="F1984" s="194" t="s">
        <v>201</v>
      </c>
      <c r="G1984" s="195">
        <v>75.27</v>
      </c>
      <c r="H1984" s="196">
        <v>75.27</v>
      </c>
      <c r="I1984" s="197">
        <v>12.69</v>
      </c>
      <c r="J1984" s="196">
        <v>10.23</v>
      </c>
      <c r="K1984" s="197">
        <v>2.61</v>
      </c>
      <c r="L1984" s="196">
        <v>2.1</v>
      </c>
      <c r="M1984" s="196">
        <f>TRUNC(((J1984*G1984)+(L1984*G1984)),2)</f>
        <v>928.07</v>
      </c>
      <c r="N1984" s="196">
        <f>TRUNC(((J1984*H1984)+(L1984*H1984)),2)</f>
        <v>928.07</v>
      </c>
      <c r="O1984" s="37"/>
      <c r="P1984" s="71">
        <v>12.69</v>
      </c>
      <c r="Q1984" s="71">
        <v>2.61</v>
      </c>
      <c r="R1984" s="71">
        <v>1151.6300000000001</v>
      </c>
      <c r="S1984" s="71">
        <v>1151.6300000000001</v>
      </c>
      <c r="T1984" s="162">
        <f t="shared" si="224"/>
        <v>-223.56000000000006</v>
      </c>
      <c r="U1984" s="71">
        <f t="shared" si="225"/>
        <v>770.01</v>
      </c>
      <c r="V1984" s="71">
        <f t="shared" si="226"/>
        <v>158.06</v>
      </c>
    </row>
    <row r="1985" spans="1:22" x14ac:dyDescent="0.25">
      <c r="A1985" s="60" t="s">
        <v>4944</v>
      </c>
      <c r="B1985" s="184" t="s">
        <v>2733</v>
      </c>
      <c r="C1985" s="187"/>
      <c r="D1985" s="187"/>
      <c r="E1985" s="186" t="s">
        <v>278</v>
      </c>
      <c r="F1985" s="187"/>
      <c r="G1985" s="188"/>
      <c r="H1985" s="188"/>
      <c r="I1985" s="177"/>
      <c r="J1985" s="188"/>
      <c r="K1985" s="177"/>
      <c r="L1985" s="188"/>
      <c r="M1985" s="189">
        <f>SUM(M1986:M1990)</f>
        <v>7140.8600000000006</v>
      </c>
      <c r="N1985" s="189">
        <f>SUM(N1986:N1990)</f>
        <v>7140.8600000000006</v>
      </c>
      <c r="O1985" s="37"/>
      <c r="P1985" s="69"/>
      <c r="Q1985" s="69"/>
      <c r="R1985" s="70">
        <v>8856.27</v>
      </c>
      <c r="S1985" s="70">
        <v>8856.27</v>
      </c>
      <c r="T1985" s="162">
        <f t="shared" si="224"/>
        <v>-1715.4099999999999</v>
      </c>
      <c r="U1985" s="71">
        <f t="shared" si="225"/>
        <v>0</v>
      </c>
      <c r="V1985" s="71">
        <f t="shared" si="226"/>
        <v>0</v>
      </c>
    </row>
    <row r="1986" spans="1:22" x14ac:dyDescent="0.25">
      <c r="A1986" s="60" t="s">
        <v>4945</v>
      </c>
      <c r="B1986" s="190" t="s">
        <v>2734</v>
      </c>
      <c r="C1986" s="191" t="s">
        <v>107</v>
      </c>
      <c r="D1986" s="192">
        <v>60205</v>
      </c>
      <c r="E1986" s="198" t="s">
        <v>266</v>
      </c>
      <c r="F1986" s="194" t="s">
        <v>108</v>
      </c>
      <c r="G1986" s="195">
        <v>62.52</v>
      </c>
      <c r="H1986" s="196">
        <v>62.52</v>
      </c>
      <c r="I1986" s="197">
        <v>34.159999999999997</v>
      </c>
      <c r="J1986" s="196">
        <v>27.55</v>
      </c>
      <c r="K1986" s="197">
        <v>23.52</v>
      </c>
      <c r="L1986" s="196">
        <v>18.96</v>
      </c>
      <c r="M1986" s="196">
        <f>TRUNC(((J1986*G1986)+(L1986*G1986)),2)</f>
        <v>2907.8</v>
      </c>
      <c r="N1986" s="196">
        <f>TRUNC(((J1986*H1986)+(L1986*H1986)),2)</f>
        <v>2907.8</v>
      </c>
      <c r="O1986" s="37"/>
      <c r="P1986" s="71">
        <v>34.159999999999997</v>
      </c>
      <c r="Q1986" s="71">
        <v>23.52</v>
      </c>
      <c r="R1986" s="71">
        <v>3606.15</v>
      </c>
      <c r="S1986" s="71">
        <v>3606.15</v>
      </c>
      <c r="T1986" s="162">
        <f t="shared" si="224"/>
        <v>-698.34999999999991</v>
      </c>
      <c r="U1986" s="71">
        <f t="shared" si="225"/>
        <v>1722.42</v>
      </c>
      <c r="V1986" s="71">
        <f t="shared" si="226"/>
        <v>1185.3699999999999</v>
      </c>
    </row>
    <row r="1987" spans="1:22" x14ac:dyDescent="0.25">
      <c r="A1987" s="60" t="s">
        <v>4946</v>
      </c>
      <c r="B1987" s="190" t="s">
        <v>2735</v>
      </c>
      <c r="C1987" s="191" t="s">
        <v>107</v>
      </c>
      <c r="D1987" s="192">
        <v>60524</v>
      </c>
      <c r="E1987" s="198" t="s">
        <v>219</v>
      </c>
      <c r="F1987" s="194" t="s">
        <v>125</v>
      </c>
      <c r="G1987" s="195">
        <v>3.94</v>
      </c>
      <c r="H1987" s="196">
        <v>3.94</v>
      </c>
      <c r="I1987" s="197">
        <v>588.54</v>
      </c>
      <c r="J1987" s="196">
        <v>474.65</v>
      </c>
      <c r="K1987" s="197">
        <v>0</v>
      </c>
      <c r="L1987" s="196">
        <v>0</v>
      </c>
      <c r="M1987" s="196">
        <f>TRUNC(((J1987*G1987)+(L1987*G1987)),2)</f>
        <v>1870.12</v>
      </c>
      <c r="N1987" s="196">
        <f>TRUNC(((J1987*H1987)+(L1987*H1987)),2)</f>
        <v>1870.12</v>
      </c>
      <c r="O1987" s="37"/>
      <c r="P1987" s="71">
        <v>588.54</v>
      </c>
      <c r="Q1987" s="71">
        <v>0</v>
      </c>
      <c r="R1987" s="71">
        <v>2318.84</v>
      </c>
      <c r="S1987" s="71">
        <v>2318.84</v>
      </c>
      <c r="T1987" s="162">
        <f t="shared" si="224"/>
        <v>-448.72000000000025</v>
      </c>
      <c r="U1987" s="71">
        <f t="shared" si="225"/>
        <v>1870.12</v>
      </c>
      <c r="V1987" s="71">
        <f t="shared" si="226"/>
        <v>0</v>
      </c>
    </row>
    <row r="1988" spans="1:22" ht="24" x14ac:dyDescent="0.3">
      <c r="A1988" s="60" t="s">
        <v>4947</v>
      </c>
      <c r="B1988" s="190" t="s">
        <v>2736</v>
      </c>
      <c r="C1988" s="191" t="s">
        <v>107</v>
      </c>
      <c r="D1988" s="192">
        <v>60800</v>
      </c>
      <c r="E1988" s="198" t="s">
        <v>247</v>
      </c>
      <c r="F1988" s="194" t="s">
        <v>125</v>
      </c>
      <c r="G1988" s="195">
        <v>3.94</v>
      </c>
      <c r="H1988" s="196">
        <v>3.94</v>
      </c>
      <c r="I1988" s="197">
        <v>0.12</v>
      </c>
      <c r="J1988" s="196">
        <v>0.09</v>
      </c>
      <c r="K1988" s="197">
        <v>51.75</v>
      </c>
      <c r="L1988" s="196">
        <v>41.73</v>
      </c>
      <c r="M1988" s="196">
        <f>TRUNC(((J1988*G1988)+(L1988*G1988)),2)</f>
        <v>164.77</v>
      </c>
      <c r="N1988" s="196">
        <f>TRUNC(((J1988*H1988)+(L1988*H1988)),2)</f>
        <v>164.77</v>
      </c>
      <c r="O1988" s="45"/>
      <c r="P1988" s="71">
        <v>0.12</v>
      </c>
      <c r="Q1988" s="71">
        <v>51.75</v>
      </c>
      <c r="R1988" s="71">
        <v>204.36</v>
      </c>
      <c r="S1988" s="71">
        <v>204.36</v>
      </c>
      <c r="T1988" s="162">
        <f t="shared" si="224"/>
        <v>-39.590000000000003</v>
      </c>
      <c r="U1988" s="71">
        <f t="shared" si="225"/>
        <v>0.35</v>
      </c>
      <c r="V1988" s="71">
        <f t="shared" si="226"/>
        <v>164.41</v>
      </c>
    </row>
    <row r="1989" spans="1:22" x14ac:dyDescent="0.25">
      <c r="A1989" s="60" t="s">
        <v>4948</v>
      </c>
      <c r="B1989" s="190" t="s">
        <v>2737</v>
      </c>
      <c r="C1989" s="191" t="s">
        <v>107</v>
      </c>
      <c r="D1989" s="192">
        <v>60305</v>
      </c>
      <c r="E1989" s="198" t="s">
        <v>200</v>
      </c>
      <c r="F1989" s="194" t="s">
        <v>201</v>
      </c>
      <c r="G1989" s="195">
        <v>165.54</v>
      </c>
      <c r="H1989" s="196">
        <v>165.54</v>
      </c>
      <c r="I1989" s="197">
        <v>8.99</v>
      </c>
      <c r="J1989" s="196">
        <v>7.25</v>
      </c>
      <c r="K1989" s="197">
        <v>2.98</v>
      </c>
      <c r="L1989" s="196">
        <v>2.4</v>
      </c>
      <c r="M1989" s="196">
        <f>TRUNC(((J1989*G1989)+(L1989*G1989)),2)</f>
        <v>1597.46</v>
      </c>
      <c r="N1989" s="196">
        <f>TRUNC(((J1989*H1989)+(L1989*H1989)),2)</f>
        <v>1597.46</v>
      </c>
      <c r="O1989" s="37"/>
      <c r="P1989" s="71">
        <v>8.99</v>
      </c>
      <c r="Q1989" s="71">
        <v>2.98</v>
      </c>
      <c r="R1989" s="71">
        <v>1981.51</v>
      </c>
      <c r="S1989" s="71">
        <v>1981.51</v>
      </c>
      <c r="T1989" s="162">
        <f t="shared" si="224"/>
        <v>-384.04999999999995</v>
      </c>
      <c r="U1989" s="71">
        <f t="shared" si="225"/>
        <v>1200.1600000000001</v>
      </c>
      <c r="V1989" s="71">
        <f t="shared" si="226"/>
        <v>397.29</v>
      </c>
    </row>
    <row r="1990" spans="1:22" x14ac:dyDescent="0.25">
      <c r="A1990" s="60" t="s">
        <v>4949</v>
      </c>
      <c r="B1990" s="190" t="s">
        <v>2738</v>
      </c>
      <c r="C1990" s="191" t="s">
        <v>107</v>
      </c>
      <c r="D1990" s="192">
        <v>60314</v>
      </c>
      <c r="E1990" s="198" t="s">
        <v>251</v>
      </c>
      <c r="F1990" s="194" t="s">
        <v>201</v>
      </c>
      <c r="G1990" s="195">
        <v>48.72</v>
      </c>
      <c r="H1990" s="196">
        <v>48.72</v>
      </c>
      <c r="I1990" s="197">
        <v>12.69</v>
      </c>
      <c r="J1990" s="196">
        <v>10.23</v>
      </c>
      <c r="K1990" s="197">
        <v>2.61</v>
      </c>
      <c r="L1990" s="196">
        <v>2.1</v>
      </c>
      <c r="M1990" s="196">
        <f>TRUNC(((J1990*G1990)+(L1990*G1990)),2)</f>
        <v>600.71</v>
      </c>
      <c r="N1990" s="196">
        <f>TRUNC(((J1990*H1990)+(L1990*H1990)),2)</f>
        <v>600.71</v>
      </c>
      <c r="O1990" s="37"/>
      <c r="P1990" s="71">
        <v>12.69</v>
      </c>
      <c r="Q1990" s="71">
        <v>2.61</v>
      </c>
      <c r="R1990" s="71">
        <v>745.41</v>
      </c>
      <c r="S1990" s="71">
        <v>745.41</v>
      </c>
      <c r="T1990" s="162">
        <f t="shared" si="224"/>
        <v>-144.69999999999993</v>
      </c>
      <c r="U1990" s="71">
        <f t="shared" si="225"/>
        <v>498.4</v>
      </c>
      <c r="V1990" s="71">
        <f t="shared" si="226"/>
        <v>102.31</v>
      </c>
    </row>
    <row r="1991" spans="1:22" x14ac:dyDescent="0.25">
      <c r="A1991" s="60" t="s">
        <v>4950</v>
      </c>
      <c r="B1991" s="184" t="s">
        <v>2739</v>
      </c>
      <c r="C1991" s="187"/>
      <c r="D1991" s="187"/>
      <c r="E1991" s="186" t="s">
        <v>233</v>
      </c>
      <c r="F1991" s="187"/>
      <c r="G1991" s="188"/>
      <c r="H1991" s="188"/>
      <c r="I1991" s="177"/>
      <c r="J1991" s="188"/>
      <c r="K1991" s="177"/>
      <c r="L1991" s="188"/>
      <c r="M1991" s="189">
        <f>M1992</f>
        <v>217.62</v>
      </c>
      <c r="N1991" s="189">
        <f>N1992</f>
        <v>217.62</v>
      </c>
      <c r="O1991" s="37"/>
      <c r="P1991" s="69"/>
      <c r="Q1991" s="69"/>
      <c r="R1991" s="70">
        <v>270</v>
      </c>
      <c r="S1991" s="70">
        <v>270</v>
      </c>
      <c r="T1991" s="162">
        <f t="shared" si="224"/>
        <v>-52.379999999999995</v>
      </c>
      <c r="U1991" s="71">
        <f t="shared" si="225"/>
        <v>0</v>
      </c>
      <c r="V1991" s="71">
        <f t="shared" si="226"/>
        <v>0</v>
      </c>
    </row>
    <row r="1992" spans="1:22" x14ac:dyDescent="0.25">
      <c r="A1992" s="60" t="s">
        <v>4951</v>
      </c>
      <c r="B1992" s="190" t="s">
        <v>2740</v>
      </c>
      <c r="C1992" s="191" t="s">
        <v>107</v>
      </c>
      <c r="D1992" s="192">
        <v>60487</v>
      </c>
      <c r="E1992" s="198" t="s">
        <v>235</v>
      </c>
      <c r="F1992" s="194" t="s">
        <v>102</v>
      </c>
      <c r="G1992" s="195">
        <v>18</v>
      </c>
      <c r="H1992" s="196">
        <v>18</v>
      </c>
      <c r="I1992" s="197">
        <v>15</v>
      </c>
      <c r="J1992" s="196">
        <v>12.09</v>
      </c>
      <c r="K1992" s="197">
        <v>0</v>
      </c>
      <c r="L1992" s="196">
        <v>0</v>
      </c>
      <c r="M1992" s="196">
        <f>TRUNC(((J1992*G1992)+(L1992*G1992)),2)</f>
        <v>217.62</v>
      </c>
      <c r="N1992" s="196">
        <f>TRUNC(((J1992*H1992)+(L1992*H1992)),2)</f>
        <v>217.62</v>
      </c>
      <c r="O1992" s="37"/>
      <c r="P1992" s="71">
        <v>15</v>
      </c>
      <c r="Q1992" s="71">
        <v>0</v>
      </c>
      <c r="R1992" s="71">
        <v>270</v>
      </c>
      <c r="S1992" s="71">
        <v>270</v>
      </c>
      <c r="T1992" s="162">
        <f t="shared" si="224"/>
        <v>-52.379999999999995</v>
      </c>
      <c r="U1992" s="71">
        <f t="shared" si="225"/>
        <v>217.62</v>
      </c>
      <c r="V1992" s="71">
        <f t="shared" si="226"/>
        <v>0</v>
      </c>
    </row>
    <row r="1993" spans="1:22" x14ac:dyDescent="0.25">
      <c r="A1993" s="60" t="s">
        <v>4952</v>
      </c>
      <c r="B1993" s="178" t="s">
        <v>2741</v>
      </c>
      <c r="C1993" s="181"/>
      <c r="D1993" s="181"/>
      <c r="E1993" s="180" t="s">
        <v>30</v>
      </c>
      <c r="F1993" s="181"/>
      <c r="G1993" s="182"/>
      <c r="H1993" s="182"/>
      <c r="I1993" s="177"/>
      <c r="J1993" s="182"/>
      <c r="K1993" s="177"/>
      <c r="L1993" s="182"/>
      <c r="M1993" s="183">
        <f>SUM(M1994:M2015)</f>
        <v>14679.410000000002</v>
      </c>
      <c r="N1993" s="183">
        <f>SUM(N1994:N2015)</f>
        <v>14679.410000000002</v>
      </c>
      <c r="O1993" s="37"/>
      <c r="P1993" s="67"/>
      <c r="Q1993" s="67"/>
      <c r="R1993" s="68">
        <v>18218.61</v>
      </c>
      <c r="S1993" s="68">
        <v>18218.61</v>
      </c>
      <c r="T1993" s="162">
        <f t="shared" si="224"/>
        <v>-3539.1999999999989</v>
      </c>
      <c r="U1993" s="71">
        <f t="shared" si="225"/>
        <v>0</v>
      </c>
      <c r="V1993" s="71">
        <f t="shared" si="226"/>
        <v>0</v>
      </c>
    </row>
    <row r="1994" spans="1:22" x14ac:dyDescent="0.25">
      <c r="A1994" s="60" t="s">
        <v>4953</v>
      </c>
      <c r="B1994" s="190" t="s">
        <v>2742</v>
      </c>
      <c r="C1994" s="191" t="s">
        <v>107</v>
      </c>
      <c r="D1994" s="192">
        <v>70563</v>
      </c>
      <c r="E1994" s="198" t="s">
        <v>313</v>
      </c>
      <c r="F1994" s="194" t="s">
        <v>143</v>
      </c>
      <c r="G1994" s="195">
        <v>1000</v>
      </c>
      <c r="H1994" s="196">
        <v>1000</v>
      </c>
      <c r="I1994" s="197">
        <v>2.37</v>
      </c>
      <c r="J1994" s="196">
        <v>1.91</v>
      </c>
      <c r="K1994" s="197">
        <v>2.06</v>
      </c>
      <c r="L1994" s="196">
        <v>1.66</v>
      </c>
      <c r="M1994" s="196">
        <f t="shared" ref="M1994:M2015" si="233">TRUNC(((J1994*G1994)+(L1994*G1994)),2)</f>
        <v>3570</v>
      </c>
      <c r="N1994" s="196">
        <f t="shared" ref="N1994:N2015" si="234">TRUNC(((J1994*H1994)+(L1994*H1994)),2)</f>
        <v>3570</v>
      </c>
      <c r="O1994" s="37"/>
      <c r="P1994" s="71">
        <v>2.37</v>
      </c>
      <c r="Q1994" s="71">
        <v>2.06</v>
      </c>
      <c r="R1994" s="71">
        <v>4430</v>
      </c>
      <c r="S1994" s="71">
        <v>4430</v>
      </c>
      <c r="T1994" s="162">
        <f t="shared" si="224"/>
        <v>-860</v>
      </c>
      <c r="U1994" s="71">
        <f t="shared" si="225"/>
        <v>1910</v>
      </c>
      <c r="V1994" s="71">
        <f t="shared" si="226"/>
        <v>1660</v>
      </c>
    </row>
    <row r="1995" spans="1:22" x14ac:dyDescent="0.25">
      <c r="A1995" s="60" t="s">
        <v>4954</v>
      </c>
      <c r="B1995" s="190" t="s">
        <v>2743</v>
      </c>
      <c r="C1995" s="191" t="s">
        <v>107</v>
      </c>
      <c r="D1995" s="192">
        <v>70583</v>
      </c>
      <c r="E1995" s="198" t="s">
        <v>1903</v>
      </c>
      <c r="F1995" s="194" t="s">
        <v>143</v>
      </c>
      <c r="G1995" s="195">
        <v>25</v>
      </c>
      <c r="H1995" s="196">
        <v>25</v>
      </c>
      <c r="I1995" s="197">
        <v>6.26</v>
      </c>
      <c r="J1995" s="196">
        <v>5.04</v>
      </c>
      <c r="K1995" s="197">
        <v>2.4300000000000002</v>
      </c>
      <c r="L1995" s="196">
        <v>1.95</v>
      </c>
      <c r="M1995" s="196">
        <f t="shared" si="233"/>
        <v>174.75</v>
      </c>
      <c r="N1995" s="196">
        <f t="shared" si="234"/>
        <v>174.75</v>
      </c>
      <c r="O1995" s="37"/>
      <c r="P1995" s="71">
        <v>6.26</v>
      </c>
      <c r="Q1995" s="71">
        <v>2.4300000000000002</v>
      </c>
      <c r="R1995" s="71">
        <v>217.25</v>
      </c>
      <c r="S1995" s="71">
        <v>217.25</v>
      </c>
      <c r="T1995" s="162">
        <f t="shared" si="224"/>
        <v>-42.5</v>
      </c>
      <c r="U1995" s="71">
        <f t="shared" si="225"/>
        <v>126</v>
      </c>
      <c r="V1995" s="71">
        <f t="shared" si="226"/>
        <v>48.75</v>
      </c>
    </row>
    <row r="1996" spans="1:22" x14ac:dyDescent="0.25">
      <c r="A1996" s="60" t="s">
        <v>4955</v>
      </c>
      <c r="B1996" s="190" t="s">
        <v>2744</v>
      </c>
      <c r="C1996" s="191" t="s">
        <v>107</v>
      </c>
      <c r="D1996" s="192">
        <v>81825</v>
      </c>
      <c r="E1996" s="198" t="s">
        <v>799</v>
      </c>
      <c r="F1996" s="194" t="s">
        <v>102</v>
      </c>
      <c r="G1996" s="195">
        <v>1</v>
      </c>
      <c r="H1996" s="196">
        <v>1</v>
      </c>
      <c r="I1996" s="197">
        <v>161.47999999999999</v>
      </c>
      <c r="J1996" s="196">
        <v>130.22999999999999</v>
      </c>
      <c r="K1996" s="197">
        <v>269.39</v>
      </c>
      <c r="L1996" s="196">
        <v>217.26</v>
      </c>
      <c r="M1996" s="196">
        <f t="shared" si="233"/>
        <v>347.49</v>
      </c>
      <c r="N1996" s="196">
        <f t="shared" si="234"/>
        <v>347.49</v>
      </c>
      <c r="O1996" s="37"/>
      <c r="P1996" s="71">
        <v>161.47999999999999</v>
      </c>
      <c r="Q1996" s="71">
        <v>269.39</v>
      </c>
      <c r="R1996" s="71">
        <v>430.87</v>
      </c>
      <c r="S1996" s="71">
        <v>430.87</v>
      </c>
      <c r="T1996" s="162">
        <f t="shared" si="224"/>
        <v>-83.38</v>
      </c>
      <c r="U1996" s="71">
        <f t="shared" si="225"/>
        <v>130.22999999999999</v>
      </c>
      <c r="V1996" s="71">
        <f t="shared" si="226"/>
        <v>217.26</v>
      </c>
    </row>
    <row r="1997" spans="1:22" x14ac:dyDescent="0.3">
      <c r="A1997" s="60" t="s">
        <v>4956</v>
      </c>
      <c r="B1997" s="190" t="s">
        <v>2745</v>
      </c>
      <c r="C1997" s="191" t="s">
        <v>107</v>
      </c>
      <c r="D1997" s="192">
        <v>81826</v>
      </c>
      <c r="E1997" s="198" t="s">
        <v>801</v>
      </c>
      <c r="F1997" s="194" t="s">
        <v>102</v>
      </c>
      <c r="G1997" s="195">
        <v>1</v>
      </c>
      <c r="H1997" s="196">
        <v>1</v>
      </c>
      <c r="I1997" s="197">
        <v>67.099999999999994</v>
      </c>
      <c r="J1997" s="196">
        <v>54.11</v>
      </c>
      <c r="K1997" s="197">
        <v>15.12</v>
      </c>
      <c r="L1997" s="196">
        <v>12.19</v>
      </c>
      <c r="M1997" s="196">
        <f t="shared" si="233"/>
        <v>66.3</v>
      </c>
      <c r="N1997" s="196">
        <f t="shared" si="234"/>
        <v>66.3</v>
      </c>
      <c r="O1997" s="45"/>
      <c r="P1997" s="71">
        <v>67.099999999999994</v>
      </c>
      <c r="Q1997" s="71">
        <v>15.12</v>
      </c>
      <c r="R1997" s="71">
        <v>82.22</v>
      </c>
      <c r="S1997" s="71">
        <v>82.22</v>
      </c>
      <c r="T1997" s="162">
        <f t="shared" ref="T1997:T2060" si="235">N1997-S1997</f>
        <v>-15.920000000000002</v>
      </c>
      <c r="U1997" s="71">
        <f t="shared" si="225"/>
        <v>54.11</v>
      </c>
      <c r="V1997" s="71">
        <f t="shared" si="226"/>
        <v>12.19</v>
      </c>
    </row>
    <row r="1998" spans="1:22" x14ac:dyDescent="0.25">
      <c r="A1998" s="60" t="s">
        <v>4957</v>
      </c>
      <c r="B1998" s="190" t="s">
        <v>2746</v>
      </c>
      <c r="C1998" s="191" t="s">
        <v>107</v>
      </c>
      <c r="D1998" s="192">
        <v>71194</v>
      </c>
      <c r="E1998" s="198" t="s">
        <v>324</v>
      </c>
      <c r="F1998" s="194" t="s">
        <v>143</v>
      </c>
      <c r="G1998" s="195">
        <v>90</v>
      </c>
      <c r="H1998" s="196">
        <v>90</v>
      </c>
      <c r="I1998" s="197">
        <v>2.5299999999999998</v>
      </c>
      <c r="J1998" s="196">
        <v>2.04</v>
      </c>
      <c r="K1998" s="197">
        <v>6.35</v>
      </c>
      <c r="L1998" s="196">
        <v>5.12</v>
      </c>
      <c r="M1998" s="196">
        <f t="shared" si="233"/>
        <v>644.4</v>
      </c>
      <c r="N1998" s="196">
        <f t="shared" si="234"/>
        <v>644.4</v>
      </c>
      <c r="O1998" s="37"/>
      <c r="P1998" s="71">
        <v>2.5299999999999998</v>
      </c>
      <c r="Q1998" s="71">
        <v>6.35</v>
      </c>
      <c r="R1998" s="71">
        <v>799.2</v>
      </c>
      <c r="S1998" s="71">
        <v>799.2</v>
      </c>
      <c r="T1998" s="162">
        <f t="shared" si="235"/>
        <v>-154.80000000000007</v>
      </c>
      <c r="U1998" s="71">
        <f t="shared" si="225"/>
        <v>183.6</v>
      </c>
      <c r="V1998" s="71">
        <f t="shared" si="226"/>
        <v>460.8</v>
      </c>
    </row>
    <row r="1999" spans="1:22" x14ac:dyDescent="0.25">
      <c r="A1999" s="60" t="s">
        <v>4958</v>
      </c>
      <c r="B1999" s="190" t="s">
        <v>2747</v>
      </c>
      <c r="C1999" s="191" t="s">
        <v>107</v>
      </c>
      <c r="D1999" s="192">
        <v>71195</v>
      </c>
      <c r="E1999" s="198" t="s">
        <v>1133</v>
      </c>
      <c r="F1999" s="194" t="s">
        <v>143</v>
      </c>
      <c r="G1999" s="195">
        <v>5</v>
      </c>
      <c r="H1999" s="196">
        <v>5</v>
      </c>
      <c r="I1999" s="197">
        <v>3.15</v>
      </c>
      <c r="J1999" s="196">
        <v>2.54</v>
      </c>
      <c r="K1999" s="197">
        <v>7.47</v>
      </c>
      <c r="L1999" s="196">
        <v>6.02</v>
      </c>
      <c r="M1999" s="196">
        <f t="shared" si="233"/>
        <v>42.8</v>
      </c>
      <c r="N1999" s="196">
        <f t="shared" si="234"/>
        <v>42.8</v>
      </c>
      <c r="O1999" s="37"/>
      <c r="P1999" s="71">
        <v>3.15</v>
      </c>
      <c r="Q1999" s="71">
        <v>7.47</v>
      </c>
      <c r="R1999" s="71">
        <v>53.1</v>
      </c>
      <c r="S1999" s="71">
        <v>53.1</v>
      </c>
      <c r="T1999" s="162">
        <f t="shared" si="235"/>
        <v>-10.300000000000004</v>
      </c>
      <c r="U1999" s="71">
        <f t="shared" si="225"/>
        <v>12.7</v>
      </c>
      <c r="V1999" s="71">
        <f t="shared" si="226"/>
        <v>30.1</v>
      </c>
    </row>
    <row r="2000" spans="1:22" x14ac:dyDescent="0.25">
      <c r="A2000" s="60" t="s">
        <v>4959</v>
      </c>
      <c r="B2000" s="190" t="s">
        <v>2748</v>
      </c>
      <c r="C2000" s="191" t="s">
        <v>107</v>
      </c>
      <c r="D2000" s="192">
        <v>70371</v>
      </c>
      <c r="E2000" s="198" t="s">
        <v>864</v>
      </c>
      <c r="F2000" s="194" t="s">
        <v>102</v>
      </c>
      <c r="G2000" s="195">
        <v>188</v>
      </c>
      <c r="H2000" s="196">
        <v>188</v>
      </c>
      <c r="I2000" s="197">
        <v>1.47</v>
      </c>
      <c r="J2000" s="196">
        <v>1.18</v>
      </c>
      <c r="K2000" s="197">
        <v>0.37</v>
      </c>
      <c r="L2000" s="196">
        <v>0.28999999999999998</v>
      </c>
      <c r="M2000" s="196">
        <f t="shared" si="233"/>
        <v>276.36</v>
      </c>
      <c r="N2000" s="196">
        <f t="shared" si="234"/>
        <v>276.36</v>
      </c>
      <c r="O2000" s="37"/>
      <c r="P2000" s="71">
        <v>1.47</v>
      </c>
      <c r="Q2000" s="71">
        <v>0.37</v>
      </c>
      <c r="R2000" s="71">
        <v>345.92</v>
      </c>
      <c r="S2000" s="71">
        <v>345.92</v>
      </c>
      <c r="T2000" s="162">
        <f t="shared" si="235"/>
        <v>-69.56</v>
      </c>
      <c r="U2000" s="71">
        <f t="shared" ref="U2000:U2063" si="236">TRUNC(J2000*H2000,2)</f>
        <v>221.84</v>
      </c>
      <c r="V2000" s="71">
        <f t="shared" ref="V2000:V2063" si="237">TRUNC(L2000*H2000,2)</f>
        <v>54.52</v>
      </c>
    </row>
    <row r="2001" spans="1:22" x14ac:dyDescent="0.25">
      <c r="A2001" s="60" t="s">
        <v>4960</v>
      </c>
      <c r="B2001" s="190" t="s">
        <v>2749</v>
      </c>
      <c r="C2001" s="191" t="s">
        <v>107</v>
      </c>
      <c r="D2001" s="192">
        <v>70421</v>
      </c>
      <c r="E2001" s="198" t="s">
        <v>340</v>
      </c>
      <c r="F2001" s="194" t="s">
        <v>341</v>
      </c>
      <c r="G2001" s="195">
        <v>188</v>
      </c>
      <c r="H2001" s="196">
        <v>188</v>
      </c>
      <c r="I2001" s="197">
        <v>1.78</v>
      </c>
      <c r="J2001" s="196">
        <v>1.43</v>
      </c>
      <c r="K2001" s="197">
        <v>0.37</v>
      </c>
      <c r="L2001" s="196">
        <v>0.28999999999999998</v>
      </c>
      <c r="M2001" s="196">
        <f t="shared" si="233"/>
        <v>323.36</v>
      </c>
      <c r="N2001" s="196">
        <f t="shared" si="234"/>
        <v>323.36</v>
      </c>
      <c r="O2001" s="37"/>
      <c r="P2001" s="71">
        <v>1.78</v>
      </c>
      <c r="Q2001" s="71">
        <v>0.37</v>
      </c>
      <c r="R2001" s="71">
        <v>404.2</v>
      </c>
      <c r="S2001" s="71">
        <v>404.2</v>
      </c>
      <c r="T2001" s="162">
        <f t="shared" si="235"/>
        <v>-80.839999999999975</v>
      </c>
      <c r="U2001" s="71">
        <f t="shared" si="236"/>
        <v>268.83999999999997</v>
      </c>
      <c r="V2001" s="71">
        <f t="shared" si="237"/>
        <v>54.52</v>
      </c>
    </row>
    <row r="2002" spans="1:22" x14ac:dyDescent="0.25">
      <c r="A2002" s="60" t="s">
        <v>4961</v>
      </c>
      <c r="B2002" s="190" t="s">
        <v>2750</v>
      </c>
      <c r="C2002" s="191" t="s">
        <v>107</v>
      </c>
      <c r="D2002" s="192">
        <v>71201</v>
      </c>
      <c r="E2002" s="198" t="s">
        <v>520</v>
      </c>
      <c r="F2002" s="194" t="s">
        <v>143</v>
      </c>
      <c r="G2002" s="195">
        <v>282</v>
      </c>
      <c r="H2002" s="196">
        <v>282</v>
      </c>
      <c r="I2002" s="197">
        <v>5.33</v>
      </c>
      <c r="J2002" s="196">
        <v>4.29</v>
      </c>
      <c r="K2002" s="197">
        <v>6.35</v>
      </c>
      <c r="L2002" s="196">
        <v>5.12</v>
      </c>
      <c r="M2002" s="196">
        <f t="shared" si="233"/>
        <v>2653.62</v>
      </c>
      <c r="N2002" s="196">
        <f t="shared" si="234"/>
        <v>2653.62</v>
      </c>
      <c r="O2002" s="37"/>
      <c r="P2002" s="71">
        <v>5.33</v>
      </c>
      <c r="Q2002" s="71">
        <v>6.35</v>
      </c>
      <c r="R2002" s="71">
        <v>3293.76</v>
      </c>
      <c r="S2002" s="71">
        <v>3293.76</v>
      </c>
      <c r="T2002" s="162">
        <f t="shared" si="235"/>
        <v>-640.14000000000033</v>
      </c>
      <c r="U2002" s="71">
        <f t="shared" si="236"/>
        <v>1209.78</v>
      </c>
      <c r="V2002" s="71">
        <f t="shared" si="237"/>
        <v>1443.84</v>
      </c>
    </row>
    <row r="2003" spans="1:22" ht="24" x14ac:dyDescent="0.3">
      <c r="A2003" s="60" t="s">
        <v>4962</v>
      </c>
      <c r="B2003" s="190" t="s">
        <v>2751</v>
      </c>
      <c r="C2003" s="191" t="s">
        <v>131</v>
      </c>
      <c r="D2003" s="192">
        <v>91875</v>
      </c>
      <c r="E2003" s="198" t="s">
        <v>526</v>
      </c>
      <c r="F2003" s="194" t="s">
        <v>102</v>
      </c>
      <c r="G2003" s="195">
        <v>123</v>
      </c>
      <c r="H2003" s="196">
        <v>123</v>
      </c>
      <c r="I2003" s="197">
        <v>2.39</v>
      </c>
      <c r="J2003" s="196">
        <v>1.92</v>
      </c>
      <c r="K2003" s="197">
        <v>5.25</v>
      </c>
      <c r="L2003" s="196">
        <v>4.2300000000000004</v>
      </c>
      <c r="M2003" s="196">
        <f t="shared" si="233"/>
        <v>756.45</v>
      </c>
      <c r="N2003" s="196">
        <f t="shared" si="234"/>
        <v>756.45</v>
      </c>
      <c r="O2003" s="45"/>
      <c r="P2003" s="71">
        <v>2.39</v>
      </c>
      <c r="Q2003" s="71">
        <v>5.25</v>
      </c>
      <c r="R2003" s="71">
        <v>939.72</v>
      </c>
      <c r="S2003" s="71">
        <v>939.72</v>
      </c>
      <c r="T2003" s="162">
        <f t="shared" si="235"/>
        <v>-183.26999999999998</v>
      </c>
      <c r="U2003" s="71">
        <f t="shared" si="236"/>
        <v>236.16</v>
      </c>
      <c r="V2003" s="71">
        <f t="shared" si="237"/>
        <v>520.29</v>
      </c>
    </row>
    <row r="2004" spans="1:22" ht="24" x14ac:dyDescent="0.3">
      <c r="A2004" s="60" t="s">
        <v>4963</v>
      </c>
      <c r="B2004" s="190" t="s">
        <v>2752</v>
      </c>
      <c r="C2004" s="191" t="s">
        <v>131</v>
      </c>
      <c r="D2004" s="192">
        <v>95808</v>
      </c>
      <c r="E2004" s="198" t="s">
        <v>1614</v>
      </c>
      <c r="F2004" s="194" t="s">
        <v>102</v>
      </c>
      <c r="G2004" s="195">
        <v>3</v>
      </c>
      <c r="H2004" s="196">
        <v>3</v>
      </c>
      <c r="I2004" s="197">
        <v>12.03</v>
      </c>
      <c r="J2004" s="196">
        <v>9.6999999999999993</v>
      </c>
      <c r="K2004" s="197">
        <v>13.1</v>
      </c>
      <c r="L2004" s="196">
        <v>10.56</v>
      </c>
      <c r="M2004" s="196">
        <f t="shared" si="233"/>
        <v>60.78</v>
      </c>
      <c r="N2004" s="196">
        <f t="shared" si="234"/>
        <v>60.78</v>
      </c>
      <c r="O2004" s="45"/>
      <c r="P2004" s="71">
        <v>12.03</v>
      </c>
      <c r="Q2004" s="71">
        <v>13.1</v>
      </c>
      <c r="R2004" s="71">
        <v>75.39</v>
      </c>
      <c r="S2004" s="71">
        <v>75.39</v>
      </c>
      <c r="T2004" s="162">
        <f t="shared" si="235"/>
        <v>-14.61</v>
      </c>
      <c r="U2004" s="71">
        <f t="shared" si="236"/>
        <v>29.1</v>
      </c>
      <c r="V2004" s="71">
        <f t="shared" si="237"/>
        <v>31.68</v>
      </c>
    </row>
    <row r="2005" spans="1:22" ht="24" x14ac:dyDescent="0.3">
      <c r="A2005" s="60" t="s">
        <v>4964</v>
      </c>
      <c r="B2005" s="190" t="s">
        <v>2753</v>
      </c>
      <c r="C2005" s="191" t="s">
        <v>131</v>
      </c>
      <c r="D2005" s="192">
        <v>95814</v>
      </c>
      <c r="E2005" s="198" t="s">
        <v>1616</v>
      </c>
      <c r="F2005" s="194" t="s">
        <v>102</v>
      </c>
      <c r="G2005" s="195">
        <v>1</v>
      </c>
      <c r="H2005" s="196">
        <v>1</v>
      </c>
      <c r="I2005" s="197">
        <v>10.54</v>
      </c>
      <c r="J2005" s="196">
        <v>8.5</v>
      </c>
      <c r="K2005" s="197">
        <v>7.97</v>
      </c>
      <c r="L2005" s="196">
        <v>6.42</v>
      </c>
      <c r="M2005" s="196">
        <f t="shared" si="233"/>
        <v>14.92</v>
      </c>
      <c r="N2005" s="196">
        <f t="shared" si="234"/>
        <v>14.92</v>
      </c>
      <c r="O2005" s="45"/>
      <c r="P2005" s="71">
        <v>10.54</v>
      </c>
      <c r="Q2005" s="71">
        <v>7.97</v>
      </c>
      <c r="R2005" s="71">
        <v>18.510000000000002</v>
      </c>
      <c r="S2005" s="71">
        <v>18.510000000000002</v>
      </c>
      <c r="T2005" s="162">
        <f t="shared" si="235"/>
        <v>-3.5900000000000016</v>
      </c>
      <c r="U2005" s="71">
        <f t="shared" si="236"/>
        <v>8.5</v>
      </c>
      <c r="V2005" s="71">
        <f t="shared" si="237"/>
        <v>6.42</v>
      </c>
    </row>
    <row r="2006" spans="1:22" x14ac:dyDescent="0.25">
      <c r="A2006" s="60" t="s">
        <v>4965</v>
      </c>
      <c r="B2006" s="190" t="s">
        <v>2754</v>
      </c>
      <c r="C2006" s="191" t="s">
        <v>107</v>
      </c>
      <c r="D2006" s="192">
        <v>71331</v>
      </c>
      <c r="E2006" s="198" t="s">
        <v>1141</v>
      </c>
      <c r="F2006" s="194" t="s">
        <v>102</v>
      </c>
      <c r="G2006" s="195">
        <v>1</v>
      </c>
      <c r="H2006" s="196">
        <v>1</v>
      </c>
      <c r="I2006" s="197">
        <v>9.56</v>
      </c>
      <c r="J2006" s="196">
        <v>7.71</v>
      </c>
      <c r="K2006" s="197">
        <v>14.94</v>
      </c>
      <c r="L2006" s="196">
        <v>12.04</v>
      </c>
      <c r="M2006" s="196">
        <f t="shared" si="233"/>
        <v>19.75</v>
      </c>
      <c r="N2006" s="196">
        <f t="shared" si="234"/>
        <v>19.75</v>
      </c>
      <c r="O2006" s="37"/>
      <c r="P2006" s="71">
        <v>9.56</v>
      </c>
      <c r="Q2006" s="71">
        <v>14.94</v>
      </c>
      <c r="R2006" s="71">
        <v>24.5</v>
      </c>
      <c r="S2006" s="71">
        <v>24.5</v>
      </c>
      <c r="T2006" s="162">
        <f t="shared" si="235"/>
        <v>-4.75</v>
      </c>
      <c r="U2006" s="71">
        <f t="shared" si="236"/>
        <v>7.71</v>
      </c>
      <c r="V2006" s="71">
        <f t="shared" si="237"/>
        <v>12.04</v>
      </c>
    </row>
    <row r="2007" spans="1:22" x14ac:dyDescent="0.25">
      <c r="A2007" s="60" t="s">
        <v>4966</v>
      </c>
      <c r="B2007" s="190" t="s">
        <v>2755</v>
      </c>
      <c r="C2007" s="191" t="s">
        <v>107</v>
      </c>
      <c r="D2007" s="192">
        <v>71321</v>
      </c>
      <c r="E2007" s="198" t="s">
        <v>1620</v>
      </c>
      <c r="F2007" s="194" t="s">
        <v>102</v>
      </c>
      <c r="G2007" s="195">
        <v>1</v>
      </c>
      <c r="H2007" s="196">
        <v>1</v>
      </c>
      <c r="I2007" s="197">
        <v>16.690000000000001</v>
      </c>
      <c r="J2007" s="196">
        <v>13.46</v>
      </c>
      <c r="K2007" s="197">
        <v>7.47</v>
      </c>
      <c r="L2007" s="196">
        <v>6.02</v>
      </c>
      <c r="M2007" s="196">
        <f t="shared" si="233"/>
        <v>19.48</v>
      </c>
      <c r="N2007" s="196">
        <f t="shared" si="234"/>
        <v>19.48</v>
      </c>
      <c r="O2007" s="37"/>
      <c r="P2007" s="71">
        <v>16.690000000000001</v>
      </c>
      <c r="Q2007" s="71">
        <v>7.47</v>
      </c>
      <c r="R2007" s="71">
        <v>24.16</v>
      </c>
      <c r="S2007" s="71">
        <v>24.16</v>
      </c>
      <c r="T2007" s="162">
        <f t="shared" si="235"/>
        <v>-4.68</v>
      </c>
      <c r="U2007" s="71">
        <f t="shared" si="236"/>
        <v>13.46</v>
      </c>
      <c r="V2007" s="71">
        <f t="shared" si="237"/>
        <v>6.02</v>
      </c>
    </row>
    <row r="2008" spans="1:22" x14ac:dyDescent="0.25">
      <c r="A2008" s="60" t="s">
        <v>4967</v>
      </c>
      <c r="B2008" s="190" t="s">
        <v>2756</v>
      </c>
      <c r="C2008" s="191" t="s">
        <v>127</v>
      </c>
      <c r="D2008" s="199" t="s">
        <v>390</v>
      </c>
      <c r="E2008" s="198" t="s">
        <v>391</v>
      </c>
      <c r="F2008" s="194" t="s">
        <v>102</v>
      </c>
      <c r="G2008" s="195">
        <v>24</v>
      </c>
      <c r="H2008" s="196">
        <v>24</v>
      </c>
      <c r="I2008" s="197">
        <v>41.07</v>
      </c>
      <c r="J2008" s="196">
        <v>33.119999999999997</v>
      </c>
      <c r="K2008" s="197">
        <v>11.9</v>
      </c>
      <c r="L2008" s="196">
        <v>9.59</v>
      </c>
      <c r="M2008" s="196">
        <f t="shared" si="233"/>
        <v>1025.04</v>
      </c>
      <c r="N2008" s="196">
        <f t="shared" si="234"/>
        <v>1025.04</v>
      </c>
      <c r="O2008" s="37"/>
      <c r="P2008" s="71">
        <v>41.07</v>
      </c>
      <c r="Q2008" s="71">
        <v>11.9</v>
      </c>
      <c r="R2008" s="71">
        <v>1271.28</v>
      </c>
      <c r="S2008" s="71">
        <v>1271.28</v>
      </c>
      <c r="T2008" s="162">
        <f t="shared" si="235"/>
        <v>-246.24</v>
      </c>
      <c r="U2008" s="71">
        <f t="shared" si="236"/>
        <v>794.88</v>
      </c>
      <c r="V2008" s="71">
        <f t="shared" si="237"/>
        <v>230.16</v>
      </c>
    </row>
    <row r="2009" spans="1:22" x14ac:dyDescent="0.25">
      <c r="A2009" s="60" t="s">
        <v>4968</v>
      </c>
      <c r="B2009" s="190" t="s">
        <v>2757</v>
      </c>
      <c r="C2009" s="191" t="s">
        <v>107</v>
      </c>
      <c r="D2009" s="192">
        <v>180708</v>
      </c>
      <c r="E2009" s="198" t="s">
        <v>2758</v>
      </c>
      <c r="F2009" s="194" t="s">
        <v>102</v>
      </c>
      <c r="G2009" s="195">
        <v>24</v>
      </c>
      <c r="H2009" s="196">
        <v>24</v>
      </c>
      <c r="I2009" s="197">
        <v>169.99</v>
      </c>
      <c r="J2009" s="196">
        <v>137.09</v>
      </c>
      <c r="K2009" s="197">
        <v>18.68</v>
      </c>
      <c r="L2009" s="196">
        <v>15.06</v>
      </c>
      <c r="M2009" s="196">
        <f t="shared" si="233"/>
        <v>3651.6</v>
      </c>
      <c r="N2009" s="196">
        <f t="shared" si="234"/>
        <v>3651.6</v>
      </c>
      <c r="O2009" s="37"/>
      <c r="P2009" s="71">
        <v>169.99</v>
      </c>
      <c r="Q2009" s="71">
        <v>18.68</v>
      </c>
      <c r="R2009" s="71">
        <v>4528.08</v>
      </c>
      <c r="S2009" s="71">
        <v>4528.08</v>
      </c>
      <c r="T2009" s="162">
        <f t="shared" si="235"/>
        <v>-876.48</v>
      </c>
      <c r="U2009" s="71">
        <f t="shared" si="236"/>
        <v>3290.16</v>
      </c>
      <c r="V2009" s="71">
        <f t="shared" si="237"/>
        <v>361.44</v>
      </c>
    </row>
    <row r="2010" spans="1:22" x14ac:dyDescent="0.25">
      <c r="A2010" s="60" t="s">
        <v>4969</v>
      </c>
      <c r="B2010" s="190" t="s">
        <v>2759</v>
      </c>
      <c r="C2010" s="191" t="s">
        <v>107</v>
      </c>
      <c r="D2010" s="192">
        <v>70691</v>
      </c>
      <c r="E2010" s="198" t="s">
        <v>1115</v>
      </c>
      <c r="F2010" s="194" t="s">
        <v>102</v>
      </c>
      <c r="G2010" s="195">
        <v>24</v>
      </c>
      <c r="H2010" s="196">
        <v>24</v>
      </c>
      <c r="I2010" s="197">
        <v>2.42</v>
      </c>
      <c r="J2010" s="196">
        <v>1.95</v>
      </c>
      <c r="K2010" s="197">
        <v>5.61</v>
      </c>
      <c r="L2010" s="196">
        <v>4.5199999999999996</v>
      </c>
      <c r="M2010" s="196">
        <f t="shared" si="233"/>
        <v>155.28</v>
      </c>
      <c r="N2010" s="196">
        <f t="shared" si="234"/>
        <v>155.28</v>
      </c>
      <c r="O2010" s="37"/>
      <c r="P2010" s="71">
        <v>2.42</v>
      </c>
      <c r="Q2010" s="71">
        <v>5.61</v>
      </c>
      <c r="R2010" s="71">
        <v>192.72</v>
      </c>
      <c r="S2010" s="71">
        <v>192.72</v>
      </c>
      <c r="T2010" s="162">
        <f t="shared" si="235"/>
        <v>-37.44</v>
      </c>
      <c r="U2010" s="71">
        <f t="shared" si="236"/>
        <v>46.8</v>
      </c>
      <c r="V2010" s="71">
        <f t="shared" si="237"/>
        <v>108.48</v>
      </c>
    </row>
    <row r="2011" spans="1:22" ht="24" x14ac:dyDescent="0.3">
      <c r="A2011" s="60" t="s">
        <v>4970</v>
      </c>
      <c r="B2011" s="190" t="s">
        <v>2760</v>
      </c>
      <c r="C2011" s="191" t="s">
        <v>131</v>
      </c>
      <c r="D2011" s="192">
        <v>92008</v>
      </c>
      <c r="E2011" s="193" t="s">
        <v>2966</v>
      </c>
      <c r="F2011" s="194" t="s">
        <v>102</v>
      </c>
      <c r="G2011" s="195">
        <v>10</v>
      </c>
      <c r="H2011" s="196">
        <v>10</v>
      </c>
      <c r="I2011" s="197">
        <v>23.94</v>
      </c>
      <c r="J2011" s="196">
        <v>19.3</v>
      </c>
      <c r="K2011" s="197">
        <v>20.89</v>
      </c>
      <c r="L2011" s="196">
        <v>16.84</v>
      </c>
      <c r="M2011" s="196">
        <f t="shared" si="233"/>
        <v>361.4</v>
      </c>
      <c r="N2011" s="196">
        <f t="shared" si="234"/>
        <v>361.4</v>
      </c>
      <c r="O2011" s="45"/>
      <c r="P2011" s="71">
        <v>23.94</v>
      </c>
      <c r="Q2011" s="71">
        <v>20.89</v>
      </c>
      <c r="R2011" s="71">
        <v>448.3</v>
      </c>
      <c r="S2011" s="71">
        <v>448.3</v>
      </c>
      <c r="T2011" s="162">
        <f t="shared" si="235"/>
        <v>-86.900000000000034</v>
      </c>
      <c r="U2011" s="71">
        <f t="shared" si="236"/>
        <v>193</v>
      </c>
      <c r="V2011" s="71">
        <f t="shared" si="237"/>
        <v>168.4</v>
      </c>
    </row>
    <row r="2012" spans="1:22" x14ac:dyDescent="0.25">
      <c r="A2012" s="60" t="s">
        <v>4971</v>
      </c>
      <c r="B2012" s="190" t="s">
        <v>2761</v>
      </c>
      <c r="C2012" s="191" t="s">
        <v>107</v>
      </c>
      <c r="D2012" s="192">
        <v>72170</v>
      </c>
      <c r="E2012" s="198" t="s">
        <v>2762</v>
      </c>
      <c r="F2012" s="194" t="s">
        <v>102</v>
      </c>
      <c r="G2012" s="195">
        <v>1</v>
      </c>
      <c r="H2012" s="196">
        <v>1</v>
      </c>
      <c r="I2012" s="197">
        <v>88.03</v>
      </c>
      <c r="J2012" s="196">
        <v>70.989999999999995</v>
      </c>
      <c r="K2012" s="197">
        <v>56.04</v>
      </c>
      <c r="L2012" s="196">
        <v>45.19</v>
      </c>
      <c r="M2012" s="196">
        <f t="shared" si="233"/>
        <v>116.18</v>
      </c>
      <c r="N2012" s="196">
        <f t="shared" si="234"/>
        <v>116.18</v>
      </c>
      <c r="O2012" s="37"/>
      <c r="P2012" s="71">
        <v>88.03</v>
      </c>
      <c r="Q2012" s="71">
        <v>56.04</v>
      </c>
      <c r="R2012" s="71">
        <v>144.07</v>
      </c>
      <c r="S2012" s="71">
        <v>144.07</v>
      </c>
      <c r="T2012" s="162">
        <f t="shared" si="235"/>
        <v>-27.889999999999986</v>
      </c>
      <c r="U2012" s="71">
        <f t="shared" si="236"/>
        <v>70.989999999999995</v>
      </c>
      <c r="V2012" s="71">
        <f t="shared" si="237"/>
        <v>45.19</v>
      </c>
    </row>
    <row r="2013" spans="1:22" x14ac:dyDescent="0.25">
      <c r="A2013" s="60" t="s">
        <v>4972</v>
      </c>
      <c r="B2013" s="190" t="s">
        <v>2763</v>
      </c>
      <c r="C2013" s="191" t="s">
        <v>107</v>
      </c>
      <c r="D2013" s="192">
        <v>71184</v>
      </c>
      <c r="E2013" s="198" t="s">
        <v>358</v>
      </c>
      <c r="F2013" s="194" t="s">
        <v>102</v>
      </c>
      <c r="G2013" s="195">
        <v>3</v>
      </c>
      <c r="H2013" s="196">
        <v>3</v>
      </c>
      <c r="I2013" s="197">
        <v>88.98</v>
      </c>
      <c r="J2013" s="196">
        <v>71.760000000000005</v>
      </c>
      <c r="K2013" s="197">
        <v>37.36</v>
      </c>
      <c r="L2013" s="196">
        <v>30.13</v>
      </c>
      <c r="M2013" s="196">
        <f t="shared" si="233"/>
        <v>305.67</v>
      </c>
      <c r="N2013" s="196">
        <f t="shared" si="234"/>
        <v>305.67</v>
      </c>
      <c r="O2013" s="37"/>
      <c r="P2013" s="71">
        <v>88.98</v>
      </c>
      <c r="Q2013" s="71">
        <v>37.36</v>
      </c>
      <c r="R2013" s="71">
        <v>379.02</v>
      </c>
      <c r="S2013" s="71">
        <v>379.02</v>
      </c>
      <c r="T2013" s="162">
        <f t="shared" si="235"/>
        <v>-73.349999999999966</v>
      </c>
      <c r="U2013" s="71">
        <f t="shared" si="236"/>
        <v>215.28</v>
      </c>
      <c r="V2013" s="71">
        <f t="shared" si="237"/>
        <v>90.39</v>
      </c>
    </row>
    <row r="2014" spans="1:22" ht="24" x14ac:dyDescent="0.3">
      <c r="A2014" s="60" t="s">
        <v>4973</v>
      </c>
      <c r="B2014" s="190" t="s">
        <v>2764</v>
      </c>
      <c r="C2014" s="191" t="s">
        <v>131</v>
      </c>
      <c r="D2014" s="192">
        <v>93671</v>
      </c>
      <c r="E2014" s="193" t="s">
        <v>2908</v>
      </c>
      <c r="F2014" s="194" t="s">
        <v>102</v>
      </c>
      <c r="G2014" s="195">
        <v>1</v>
      </c>
      <c r="H2014" s="196">
        <v>1</v>
      </c>
      <c r="I2014" s="197">
        <v>61.96</v>
      </c>
      <c r="J2014" s="196">
        <v>49.97</v>
      </c>
      <c r="K2014" s="197">
        <v>10.38</v>
      </c>
      <c r="L2014" s="196">
        <v>8.3699999999999992</v>
      </c>
      <c r="M2014" s="196">
        <f t="shared" si="233"/>
        <v>58.34</v>
      </c>
      <c r="N2014" s="196">
        <f t="shared" si="234"/>
        <v>58.34</v>
      </c>
      <c r="O2014" s="45"/>
      <c r="P2014" s="71">
        <v>61.96</v>
      </c>
      <c r="Q2014" s="71">
        <v>10.38</v>
      </c>
      <c r="R2014" s="71">
        <v>72.34</v>
      </c>
      <c r="S2014" s="71">
        <v>72.34</v>
      </c>
      <c r="T2014" s="162">
        <f t="shared" si="235"/>
        <v>-14</v>
      </c>
      <c r="U2014" s="71">
        <f t="shared" si="236"/>
        <v>49.97</v>
      </c>
      <c r="V2014" s="71">
        <f t="shared" si="237"/>
        <v>8.3699999999999992</v>
      </c>
    </row>
    <row r="2015" spans="1:22" ht="24" x14ac:dyDescent="0.3">
      <c r="A2015" s="60" t="s">
        <v>4974</v>
      </c>
      <c r="B2015" s="190" t="s">
        <v>2765</v>
      </c>
      <c r="C2015" s="191" t="s">
        <v>131</v>
      </c>
      <c r="D2015" s="192">
        <v>93654</v>
      </c>
      <c r="E2015" s="198" t="s">
        <v>356</v>
      </c>
      <c r="F2015" s="194" t="s">
        <v>102</v>
      </c>
      <c r="G2015" s="195">
        <v>4</v>
      </c>
      <c r="H2015" s="196">
        <v>4</v>
      </c>
      <c r="I2015" s="197">
        <v>9.2100000000000009</v>
      </c>
      <c r="J2015" s="196">
        <v>7.42</v>
      </c>
      <c r="K2015" s="197">
        <v>1.79</v>
      </c>
      <c r="L2015" s="196">
        <v>1.44</v>
      </c>
      <c r="M2015" s="196">
        <f t="shared" si="233"/>
        <v>35.44</v>
      </c>
      <c r="N2015" s="196">
        <f t="shared" si="234"/>
        <v>35.44</v>
      </c>
      <c r="O2015" s="45"/>
      <c r="P2015" s="71">
        <v>9.2100000000000009</v>
      </c>
      <c r="Q2015" s="71">
        <v>1.79</v>
      </c>
      <c r="R2015" s="71">
        <v>44</v>
      </c>
      <c r="S2015" s="71">
        <v>44</v>
      </c>
      <c r="T2015" s="162">
        <f t="shared" si="235"/>
        <v>-8.5600000000000023</v>
      </c>
      <c r="U2015" s="71">
        <f t="shared" si="236"/>
        <v>29.68</v>
      </c>
      <c r="V2015" s="71">
        <f t="shared" si="237"/>
        <v>5.76</v>
      </c>
    </row>
    <row r="2016" spans="1:22" x14ac:dyDescent="0.25">
      <c r="A2016" s="60" t="s">
        <v>4975</v>
      </c>
      <c r="B2016" s="178" t="s">
        <v>2766</v>
      </c>
      <c r="C2016" s="181"/>
      <c r="D2016" s="181"/>
      <c r="E2016" s="180" t="s">
        <v>36</v>
      </c>
      <c r="F2016" s="181"/>
      <c r="G2016" s="182"/>
      <c r="H2016" s="182"/>
      <c r="I2016" s="177"/>
      <c r="J2016" s="182"/>
      <c r="K2016" s="177"/>
      <c r="L2016" s="182"/>
      <c r="M2016" s="183">
        <f>SUM(M2017:M2019)</f>
        <v>20114.09</v>
      </c>
      <c r="N2016" s="183">
        <f>SUM(N2017:N2019)</f>
        <v>20114.09</v>
      </c>
      <c r="O2016" s="37"/>
      <c r="P2016" s="67"/>
      <c r="Q2016" s="67"/>
      <c r="R2016" s="68">
        <v>24942.23</v>
      </c>
      <c r="S2016" s="68">
        <v>24942.23</v>
      </c>
      <c r="T2016" s="162">
        <f t="shared" si="235"/>
        <v>-4828.1399999999994</v>
      </c>
      <c r="U2016" s="71">
        <f t="shared" si="236"/>
        <v>0</v>
      </c>
      <c r="V2016" s="71">
        <f t="shared" si="237"/>
        <v>0</v>
      </c>
    </row>
    <row r="2017" spans="1:22" ht="24" x14ac:dyDescent="0.3">
      <c r="A2017" s="60" t="s">
        <v>4976</v>
      </c>
      <c r="B2017" s="190" t="s">
        <v>2767</v>
      </c>
      <c r="C2017" s="191" t="s">
        <v>107</v>
      </c>
      <c r="D2017" s="192">
        <v>100160</v>
      </c>
      <c r="E2017" s="193" t="s">
        <v>2946</v>
      </c>
      <c r="F2017" s="194" t="s">
        <v>108</v>
      </c>
      <c r="G2017" s="195">
        <v>77.02</v>
      </c>
      <c r="H2017" s="196">
        <v>77.02</v>
      </c>
      <c r="I2017" s="197">
        <v>23.65</v>
      </c>
      <c r="J2017" s="196">
        <v>19.07</v>
      </c>
      <c r="K2017" s="197">
        <v>27.93</v>
      </c>
      <c r="L2017" s="196">
        <v>22.52</v>
      </c>
      <c r="M2017" s="196">
        <f>TRUNC(((J2017*G2017)+(L2017*G2017)),2)</f>
        <v>3203.26</v>
      </c>
      <c r="N2017" s="196">
        <f>TRUNC(((J2017*H2017)+(L2017*H2017)),2)</f>
        <v>3203.26</v>
      </c>
      <c r="O2017" s="45"/>
      <c r="P2017" s="71">
        <v>23.65</v>
      </c>
      <c r="Q2017" s="71">
        <v>27.93</v>
      </c>
      <c r="R2017" s="71">
        <v>3972.69</v>
      </c>
      <c r="S2017" s="71">
        <v>3972.69</v>
      </c>
      <c r="T2017" s="162">
        <f t="shared" si="235"/>
        <v>-769.42999999999984</v>
      </c>
      <c r="U2017" s="71">
        <f t="shared" si="236"/>
        <v>1468.77</v>
      </c>
      <c r="V2017" s="71">
        <f t="shared" si="237"/>
        <v>1734.49</v>
      </c>
    </row>
    <row r="2018" spans="1:22" x14ac:dyDescent="0.25">
      <c r="A2018" s="60" t="s">
        <v>4977</v>
      </c>
      <c r="B2018" s="190" t="s">
        <v>2768</v>
      </c>
      <c r="C2018" s="191" t="s">
        <v>107</v>
      </c>
      <c r="D2018" s="192">
        <v>100102</v>
      </c>
      <c r="E2018" s="198" t="s">
        <v>2330</v>
      </c>
      <c r="F2018" s="194" t="s">
        <v>108</v>
      </c>
      <c r="G2018" s="195">
        <v>37.92</v>
      </c>
      <c r="H2018" s="196">
        <v>37.92</v>
      </c>
      <c r="I2018" s="197">
        <v>46.67</v>
      </c>
      <c r="J2018" s="196">
        <v>37.630000000000003</v>
      </c>
      <c r="K2018" s="197">
        <v>40.54</v>
      </c>
      <c r="L2018" s="196">
        <v>32.69</v>
      </c>
      <c r="M2018" s="196">
        <f>TRUNC(((J2018*G2018)+(L2018*G2018)),2)</f>
        <v>2666.53</v>
      </c>
      <c r="N2018" s="196">
        <f>TRUNC(((J2018*H2018)+(L2018*H2018)),2)</f>
        <v>2666.53</v>
      </c>
      <c r="O2018" s="37"/>
      <c r="P2018" s="71">
        <v>46.67</v>
      </c>
      <c r="Q2018" s="71">
        <v>40.54</v>
      </c>
      <c r="R2018" s="71">
        <v>3307</v>
      </c>
      <c r="S2018" s="71">
        <v>3307</v>
      </c>
      <c r="T2018" s="162">
        <f t="shared" si="235"/>
        <v>-640.4699999999998</v>
      </c>
      <c r="U2018" s="71">
        <f t="shared" si="236"/>
        <v>1426.92</v>
      </c>
      <c r="V2018" s="71">
        <f t="shared" si="237"/>
        <v>1239.5999999999999</v>
      </c>
    </row>
    <row r="2019" spans="1:22" x14ac:dyDescent="0.25">
      <c r="A2019" s="60" t="s">
        <v>4978</v>
      </c>
      <c r="B2019" s="190" t="s">
        <v>2769</v>
      </c>
      <c r="C2019" s="191" t="s">
        <v>107</v>
      </c>
      <c r="D2019" s="192">
        <v>100501</v>
      </c>
      <c r="E2019" s="198" t="s">
        <v>1221</v>
      </c>
      <c r="F2019" s="194" t="s">
        <v>108</v>
      </c>
      <c r="G2019" s="195">
        <v>98</v>
      </c>
      <c r="H2019" s="196">
        <v>98</v>
      </c>
      <c r="I2019" s="197">
        <v>126.54</v>
      </c>
      <c r="J2019" s="196">
        <v>102.05</v>
      </c>
      <c r="K2019" s="197">
        <v>53.69</v>
      </c>
      <c r="L2019" s="196">
        <v>43.3</v>
      </c>
      <c r="M2019" s="196">
        <f>TRUNC(((J2019*G2019)+(L2019*G2019)),2)</f>
        <v>14244.3</v>
      </c>
      <c r="N2019" s="196">
        <f>TRUNC(((J2019*H2019)+(L2019*H2019)),2)</f>
        <v>14244.3</v>
      </c>
      <c r="O2019" s="37"/>
      <c r="P2019" s="71">
        <v>126.54</v>
      </c>
      <c r="Q2019" s="71">
        <v>53.69</v>
      </c>
      <c r="R2019" s="71">
        <v>17662.54</v>
      </c>
      <c r="S2019" s="71">
        <v>17662.54</v>
      </c>
      <c r="T2019" s="162">
        <f t="shared" si="235"/>
        <v>-3418.2400000000016</v>
      </c>
      <c r="U2019" s="71">
        <f t="shared" si="236"/>
        <v>10000.9</v>
      </c>
      <c r="V2019" s="71">
        <f t="shared" si="237"/>
        <v>4243.3999999999996</v>
      </c>
    </row>
    <row r="2020" spans="1:22" x14ac:dyDescent="0.25">
      <c r="A2020" s="60" t="s">
        <v>4979</v>
      </c>
      <c r="B2020" s="178" t="s">
        <v>2770</v>
      </c>
      <c r="C2020" s="181"/>
      <c r="D2020" s="181"/>
      <c r="E2020" s="180" t="s">
        <v>38</v>
      </c>
      <c r="F2020" s="181"/>
      <c r="G2020" s="182"/>
      <c r="H2020" s="182"/>
      <c r="I2020" s="177"/>
      <c r="J2020" s="182"/>
      <c r="K2020" s="177"/>
      <c r="L2020" s="182"/>
      <c r="M2020" s="183">
        <f>M2021</f>
        <v>2832.04</v>
      </c>
      <c r="N2020" s="183">
        <f>N2021</f>
        <v>2832.04</v>
      </c>
      <c r="O2020" s="37"/>
      <c r="P2020" s="67"/>
      <c r="Q2020" s="67"/>
      <c r="R2020" s="68">
        <v>3512.78</v>
      </c>
      <c r="S2020" s="68">
        <v>3512.78</v>
      </c>
      <c r="T2020" s="162">
        <f t="shared" si="235"/>
        <v>-680.74000000000024</v>
      </c>
      <c r="U2020" s="71">
        <f t="shared" si="236"/>
        <v>0</v>
      </c>
      <c r="V2020" s="71">
        <f t="shared" si="237"/>
        <v>0</v>
      </c>
    </row>
    <row r="2021" spans="1:22" x14ac:dyDescent="0.25">
      <c r="A2021" s="60" t="s">
        <v>4980</v>
      </c>
      <c r="B2021" s="190" t="s">
        <v>2771</v>
      </c>
      <c r="C2021" s="191" t="s">
        <v>107</v>
      </c>
      <c r="D2021" s="192">
        <v>120902</v>
      </c>
      <c r="E2021" s="198" t="s">
        <v>894</v>
      </c>
      <c r="F2021" s="194" t="s">
        <v>108</v>
      </c>
      <c r="G2021" s="195">
        <v>101</v>
      </c>
      <c r="H2021" s="196">
        <v>101</v>
      </c>
      <c r="I2021" s="197">
        <v>12.97</v>
      </c>
      <c r="J2021" s="196">
        <v>10.46</v>
      </c>
      <c r="K2021" s="197">
        <v>21.81</v>
      </c>
      <c r="L2021" s="196">
        <v>17.579999999999998</v>
      </c>
      <c r="M2021" s="196">
        <f>TRUNC(((J2021*G2021)+(L2021*G2021)),2)</f>
        <v>2832.04</v>
      </c>
      <c r="N2021" s="196">
        <f>TRUNC(((J2021*H2021)+(L2021*H2021)),2)</f>
        <v>2832.04</v>
      </c>
      <c r="O2021" s="37"/>
      <c r="P2021" s="71">
        <v>12.97</v>
      </c>
      <c r="Q2021" s="71">
        <v>21.81</v>
      </c>
      <c r="R2021" s="71">
        <v>3512.78</v>
      </c>
      <c r="S2021" s="71">
        <v>3512.78</v>
      </c>
      <c r="T2021" s="162">
        <f t="shared" si="235"/>
        <v>-680.74000000000024</v>
      </c>
      <c r="U2021" s="71">
        <f t="shared" si="236"/>
        <v>1056.46</v>
      </c>
      <c r="V2021" s="71">
        <f t="shared" si="237"/>
        <v>1775.58</v>
      </c>
    </row>
    <row r="2022" spans="1:22" x14ac:dyDescent="0.25">
      <c r="A2022" s="60" t="s">
        <v>4981</v>
      </c>
      <c r="B2022" s="178" t="s">
        <v>2772</v>
      </c>
      <c r="C2022" s="181"/>
      <c r="D2022" s="181"/>
      <c r="E2022" s="180" t="s">
        <v>40</v>
      </c>
      <c r="F2022" s="181"/>
      <c r="G2022" s="182"/>
      <c r="H2022" s="182"/>
      <c r="I2022" s="177"/>
      <c r="J2022" s="182"/>
      <c r="K2022" s="177"/>
      <c r="L2022" s="182"/>
      <c r="M2022" s="183">
        <f>M2023</f>
        <v>88640.47</v>
      </c>
      <c r="N2022" s="183">
        <f>N2023</f>
        <v>88640.47</v>
      </c>
      <c r="O2022" s="37"/>
      <c r="P2022" s="67"/>
      <c r="Q2022" s="67"/>
      <c r="R2022" s="68">
        <v>109967.02</v>
      </c>
      <c r="S2022" s="68">
        <v>109967.02</v>
      </c>
      <c r="T2022" s="162">
        <f t="shared" si="235"/>
        <v>-21326.550000000003</v>
      </c>
      <c r="U2022" s="71">
        <f t="shared" si="236"/>
        <v>0</v>
      </c>
      <c r="V2022" s="71">
        <f t="shared" si="237"/>
        <v>0</v>
      </c>
    </row>
    <row r="2023" spans="1:22" ht="24" x14ac:dyDescent="0.3">
      <c r="A2023" s="60" t="s">
        <v>4982</v>
      </c>
      <c r="B2023" s="190" t="s">
        <v>2773</v>
      </c>
      <c r="C2023" s="191" t="s">
        <v>107</v>
      </c>
      <c r="D2023" s="192">
        <v>150204</v>
      </c>
      <c r="E2023" s="198" t="s">
        <v>2774</v>
      </c>
      <c r="F2023" s="194" t="s">
        <v>201</v>
      </c>
      <c r="G2023" s="195">
        <v>6291.02</v>
      </c>
      <c r="H2023" s="196">
        <v>6291.02</v>
      </c>
      <c r="I2023" s="197">
        <v>17.48</v>
      </c>
      <c r="J2023" s="196">
        <v>14.09</v>
      </c>
      <c r="K2023" s="197">
        <v>0</v>
      </c>
      <c r="L2023" s="196">
        <v>0</v>
      </c>
      <c r="M2023" s="196">
        <f>TRUNC(((J2023*G2023)+(L2023*G2023)),2)</f>
        <v>88640.47</v>
      </c>
      <c r="N2023" s="196">
        <f>TRUNC(((J2023*H2023)+(L2023*H2023)),2)</f>
        <v>88640.47</v>
      </c>
      <c r="O2023" s="45"/>
      <c r="P2023" s="71">
        <v>17.48</v>
      </c>
      <c r="Q2023" s="71">
        <v>0</v>
      </c>
      <c r="R2023" s="71">
        <v>109967.02</v>
      </c>
      <c r="S2023" s="71">
        <v>109967.02</v>
      </c>
      <c r="T2023" s="162">
        <f t="shared" si="235"/>
        <v>-21326.550000000003</v>
      </c>
      <c r="U2023" s="71">
        <f t="shared" si="236"/>
        <v>88640.47</v>
      </c>
      <c r="V2023" s="71">
        <f t="shared" si="237"/>
        <v>0</v>
      </c>
    </row>
    <row r="2024" spans="1:22" x14ac:dyDescent="0.25">
      <c r="A2024" s="60" t="s">
        <v>4983</v>
      </c>
      <c r="B2024" s="178" t="s">
        <v>2775</v>
      </c>
      <c r="C2024" s="181"/>
      <c r="D2024" s="181"/>
      <c r="E2024" s="180" t="s">
        <v>42</v>
      </c>
      <c r="F2024" s="181"/>
      <c r="G2024" s="182"/>
      <c r="H2024" s="182"/>
      <c r="I2024" s="177"/>
      <c r="J2024" s="182"/>
      <c r="K2024" s="177"/>
      <c r="L2024" s="182"/>
      <c r="M2024" s="183">
        <f>M2025</f>
        <v>45192.3</v>
      </c>
      <c r="N2024" s="183">
        <f>N2025</f>
        <v>45192.3</v>
      </c>
      <c r="O2024" s="37"/>
      <c r="P2024" s="67"/>
      <c r="Q2024" s="67"/>
      <c r="R2024" s="68">
        <v>56040.1</v>
      </c>
      <c r="S2024" s="68">
        <v>56040.1</v>
      </c>
      <c r="T2024" s="162">
        <f t="shared" si="235"/>
        <v>-10847.799999999996</v>
      </c>
      <c r="U2024" s="71">
        <f t="shared" si="236"/>
        <v>0</v>
      </c>
      <c r="V2024" s="71">
        <f t="shared" si="237"/>
        <v>0</v>
      </c>
    </row>
    <row r="2025" spans="1:22" x14ac:dyDescent="0.25">
      <c r="A2025" s="60" t="s">
        <v>4984</v>
      </c>
      <c r="B2025" s="190" t="s">
        <v>2776</v>
      </c>
      <c r="C2025" s="191" t="s">
        <v>107</v>
      </c>
      <c r="D2025" s="192">
        <v>160966</v>
      </c>
      <c r="E2025" s="198" t="s">
        <v>2777</v>
      </c>
      <c r="F2025" s="194" t="s">
        <v>108</v>
      </c>
      <c r="G2025" s="195">
        <v>687.44</v>
      </c>
      <c r="H2025" s="196">
        <v>687.44</v>
      </c>
      <c r="I2025" s="197">
        <v>75.540000000000006</v>
      </c>
      <c r="J2025" s="196">
        <v>60.92</v>
      </c>
      <c r="K2025" s="197">
        <v>5.98</v>
      </c>
      <c r="L2025" s="196">
        <v>4.82</v>
      </c>
      <c r="M2025" s="196">
        <f>TRUNC(((J2025*G2025)+(L2025*G2025)),2)</f>
        <v>45192.3</v>
      </c>
      <c r="N2025" s="196">
        <f>TRUNC(((J2025*H2025)+(L2025*H2025)),2)</f>
        <v>45192.3</v>
      </c>
      <c r="O2025" s="37"/>
      <c r="P2025" s="71">
        <v>75.540000000000006</v>
      </c>
      <c r="Q2025" s="71">
        <v>5.98</v>
      </c>
      <c r="R2025" s="71">
        <v>56040.1</v>
      </c>
      <c r="S2025" s="71">
        <v>56040.1</v>
      </c>
      <c r="T2025" s="162">
        <f t="shared" si="235"/>
        <v>-10847.799999999996</v>
      </c>
      <c r="U2025" s="71">
        <f t="shared" si="236"/>
        <v>41878.839999999997</v>
      </c>
      <c r="V2025" s="71">
        <f t="shared" si="237"/>
        <v>3313.46</v>
      </c>
    </row>
    <row r="2026" spans="1:22" x14ac:dyDescent="0.25">
      <c r="A2026" s="60" t="s">
        <v>4985</v>
      </c>
      <c r="B2026" s="178" t="s">
        <v>2778</v>
      </c>
      <c r="C2026" s="181"/>
      <c r="D2026" s="181"/>
      <c r="E2026" s="180" t="s">
        <v>48</v>
      </c>
      <c r="F2026" s="181"/>
      <c r="G2026" s="182"/>
      <c r="H2026" s="182"/>
      <c r="I2026" s="177"/>
      <c r="J2026" s="182"/>
      <c r="K2026" s="177"/>
      <c r="L2026" s="182"/>
      <c r="M2026" s="183">
        <f>SUM(M2027:M2028)</f>
        <v>4237.8999999999996</v>
      </c>
      <c r="N2026" s="183">
        <f>SUM(N2027:N2028)</f>
        <v>4237.8999999999996</v>
      </c>
      <c r="O2026" s="37"/>
      <c r="P2026" s="67"/>
      <c r="Q2026" s="67"/>
      <c r="R2026" s="68">
        <v>5257.79</v>
      </c>
      <c r="S2026" s="68">
        <v>5257.79</v>
      </c>
      <c r="T2026" s="162">
        <f t="shared" si="235"/>
        <v>-1019.8900000000003</v>
      </c>
      <c r="U2026" s="71">
        <f t="shared" si="236"/>
        <v>0</v>
      </c>
      <c r="V2026" s="71">
        <f t="shared" si="237"/>
        <v>0</v>
      </c>
    </row>
    <row r="2027" spans="1:22" x14ac:dyDescent="0.25">
      <c r="A2027" s="60" t="s">
        <v>4986</v>
      </c>
      <c r="B2027" s="190" t="s">
        <v>2779</v>
      </c>
      <c r="C2027" s="191" t="s">
        <v>107</v>
      </c>
      <c r="D2027" s="192">
        <v>200150</v>
      </c>
      <c r="E2027" s="198" t="s">
        <v>922</v>
      </c>
      <c r="F2027" s="194" t="s">
        <v>108</v>
      </c>
      <c r="G2027" s="195">
        <v>178.18</v>
      </c>
      <c r="H2027" s="196">
        <v>178.18</v>
      </c>
      <c r="I2027" s="197">
        <v>3.66</v>
      </c>
      <c r="J2027" s="196">
        <v>2.95</v>
      </c>
      <c r="K2027" s="197">
        <v>1.24</v>
      </c>
      <c r="L2027" s="196">
        <v>1</v>
      </c>
      <c r="M2027" s="196">
        <f>TRUNC(((J2027*G2027)+(L2027*G2027)),2)</f>
        <v>703.81</v>
      </c>
      <c r="N2027" s="196">
        <f>TRUNC(((J2027*H2027)+(L2027*H2027)),2)</f>
        <v>703.81</v>
      </c>
      <c r="O2027" s="37"/>
      <c r="P2027" s="71">
        <v>3.66</v>
      </c>
      <c r="Q2027" s="71">
        <v>1.24</v>
      </c>
      <c r="R2027" s="71">
        <v>873.06</v>
      </c>
      <c r="S2027" s="71">
        <v>873.06</v>
      </c>
      <c r="T2027" s="162">
        <f t="shared" si="235"/>
        <v>-169.25</v>
      </c>
      <c r="U2027" s="71">
        <f t="shared" si="236"/>
        <v>525.63</v>
      </c>
      <c r="V2027" s="71">
        <f t="shared" si="237"/>
        <v>178.18</v>
      </c>
    </row>
    <row r="2028" spans="1:22" x14ac:dyDescent="0.25">
      <c r="A2028" s="60" t="s">
        <v>4987</v>
      </c>
      <c r="B2028" s="190" t="s">
        <v>2780</v>
      </c>
      <c r="C2028" s="191" t="s">
        <v>107</v>
      </c>
      <c r="D2028" s="192">
        <v>200403</v>
      </c>
      <c r="E2028" s="198" t="s">
        <v>924</v>
      </c>
      <c r="F2028" s="194" t="s">
        <v>108</v>
      </c>
      <c r="G2028" s="195">
        <v>243.06</v>
      </c>
      <c r="H2028" s="196">
        <v>243.06</v>
      </c>
      <c r="I2028" s="197">
        <v>2.91</v>
      </c>
      <c r="J2028" s="196">
        <v>2.34</v>
      </c>
      <c r="K2028" s="197">
        <v>15.13</v>
      </c>
      <c r="L2028" s="196">
        <v>12.2</v>
      </c>
      <c r="M2028" s="196">
        <f>TRUNC(((J2028*G2028)+(L2028*G2028)),2)</f>
        <v>3534.09</v>
      </c>
      <c r="N2028" s="196">
        <f>TRUNC(((J2028*H2028)+(L2028*H2028)),2)</f>
        <v>3534.09</v>
      </c>
      <c r="O2028" s="37"/>
      <c r="P2028" s="71">
        <v>2.91</v>
      </c>
      <c r="Q2028" s="71">
        <v>15.13</v>
      </c>
      <c r="R2028" s="71">
        <v>4384.7299999999996</v>
      </c>
      <c r="S2028" s="71">
        <v>4384.7299999999996</v>
      </c>
      <c r="T2028" s="162">
        <f t="shared" si="235"/>
        <v>-850.63999999999942</v>
      </c>
      <c r="U2028" s="71">
        <f t="shared" si="236"/>
        <v>568.76</v>
      </c>
      <c r="V2028" s="71">
        <f t="shared" si="237"/>
        <v>2965.33</v>
      </c>
    </row>
    <row r="2029" spans="1:22" x14ac:dyDescent="0.25">
      <c r="A2029" s="60" t="s">
        <v>4988</v>
      </c>
      <c r="B2029" s="178" t="s">
        <v>2781</v>
      </c>
      <c r="C2029" s="181"/>
      <c r="D2029" s="181"/>
      <c r="E2029" s="180" t="s">
        <v>52</v>
      </c>
      <c r="F2029" s="181"/>
      <c r="G2029" s="182"/>
      <c r="H2029" s="182"/>
      <c r="I2029" s="177"/>
      <c r="J2029" s="182"/>
      <c r="K2029" s="177"/>
      <c r="L2029" s="182"/>
      <c r="M2029" s="183">
        <f>SUM(M2030:M2033)</f>
        <v>35233.109999999993</v>
      </c>
      <c r="N2029" s="183">
        <f>SUM(N2030:N2033)</f>
        <v>35233.109999999993</v>
      </c>
      <c r="O2029" s="37"/>
      <c r="P2029" s="67"/>
      <c r="Q2029" s="67"/>
      <c r="R2029" s="68">
        <v>43695.32</v>
      </c>
      <c r="S2029" s="68">
        <v>43695.32</v>
      </c>
      <c r="T2029" s="162">
        <f t="shared" si="235"/>
        <v>-8462.2100000000064</v>
      </c>
      <c r="U2029" s="71">
        <f t="shared" si="236"/>
        <v>0</v>
      </c>
      <c r="V2029" s="71">
        <f t="shared" si="237"/>
        <v>0</v>
      </c>
    </row>
    <row r="2030" spans="1:22" x14ac:dyDescent="0.25">
      <c r="A2030" s="60" t="s">
        <v>4989</v>
      </c>
      <c r="B2030" s="190" t="s">
        <v>2782</v>
      </c>
      <c r="C2030" s="191" t="s">
        <v>107</v>
      </c>
      <c r="D2030" s="192">
        <v>220107</v>
      </c>
      <c r="E2030" s="198" t="s">
        <v>932</v>
      </c>
      <c r="F2030" s="194" t="s">
        <v>125</v>
      </c>
      <c r="G2030" s="195">
        <v>20.7</v>
      </c>
      <c r="H2030" s="196">
        <v>20.7</v>
      </c>
      <c r="I2030" s="197">
        <v>181.54</v>
      </c>
      <c r="J2030" s="196">
        <v>146.41</v>
      </c>
      <c r="K2030" s="197">
        <v>25.21</v>
      </c>
      <c r="L2030" s="196">
        <v>20.329999999999998</v>
      </c>
      <c r="M2030" s="196">
        <f>TRUNC(((J2030*G2030)+(L2030*G2030)),2)</f>
        <v>3451.51</v>
      </c>
      <c r="N2030" s="196">
        <f>TRUNC(((J2030*H2030)+(L2030*H2030)),2)</f>
        <v>3451.51</v>
      </c>
      <c r="O2030" s="37"/>
      <c r="P2030" s="71">
        <v>181.54</v>
      </c>
      <c r="Q2030" s="71">
        <v>25.21</v>
      </c>
      <c r="R2030" s="71">
        <v>4279.72</v>
      </c>
      <c r="S2030" s="71">
        <v>4279.72</v>
      </c>
      <c r="T2030" s="162">
        <f t="shared" si="235"/>
        <v>-828.21</v>
      </c>
      <c r="U2030" s="71">
        <f t="shared" si="236"/>
        <v>3030.68</v>
      </c>
      <c r="V2030" s="71">
        <f t="shared" si="237"/>
        <v>420.83</v>
      </c>
    </row>
    <row r="2031" spans="1:22" x14ac:dyDescent="0.25">
      <c r="A2031" s="60" t="s">
        <v>4990</v>
      </c>
      <c r="B2031" s="190" t="s">
        <v>2783</v>
      </c>
      <c r="C2031" s="191" t="s">
        <v>107</v>
      </c>
      <c r="D2031" s="192">
        <v>220061</v>
      </c>
      <c r="E2031" s="198" t="s">
        <v>2784</v>
      </c>
      <c r="F2031" s="194" t="s">
        <v>108</v>
      </c>
      <c r="G2031" s="195">
        <v>562.99</v>
      </c>
      <c r="H2031" s="196">
        <v>562.99</v>
      </c>
      <c r="I2031" s="197">
        <v>41.75</v>
      </c>
      <c r="J2031" s="196">
        <v>33.67</v>
      </c>
      <c r="K2031" s="197">
        <v>11.53</v>
      </c>
      <c r="L2031" s="196">
        <v>9.2899999999999991</v>
      </c>
      <c r="M2031" s="196">
        <f>TRUNC(((J2031*G2031)+(L2031*G2031)),2)</f>
        <v>24186.05</v>
      </c>
      <c r="N2031" s="196">
        <f>TRUNC(((J2031*H2031)+(L2031*H2031)),2)</f>
        <v>24186.05</v>
      </c>
      <c r="O2031" s="37"/>
      <c r="P2031" s="71">
        <v>41.75</v>
      </c>
      <c r="Q2031" s="71">
        <v>11.53</v>
      </c>
      <c r="R2031" s="71">
        <v>29996.1</v>
      </c>
      <c r="S2031" s="71">
        <v>29996.1</v>
      </c>
      <c r="T2031" s="162">
        <f t="shared" si="235"/>
        <v>-5810.0499999999993</v>
      </c>
      <c r="U2031" s="71">
        <f t="shared" si="236"/>
        <v>18955.87</v>
      </c>
      <c r="V2031" s="71">
        <f t="shared" si="237"/>
        <v>5230.17</v>
      </c>
    </row>
    <row r="2032" spans="1:22" x14ac:dyDescent="0.25">
      <c r="A2032" s="60" t="s">
        <v>4991</v>
      </c>
      <c r="B2032" s="190" t="s">
        <v>2785</v>
      </c>
      <c r="C2032" s="191" t="s">
        <v>107</v>
      </c>
      <c r="D2032" s="192">
        <v>220059</v>
      </c>
      <c r="E2032" s="198" t="s">
        <v>486</v>
      </c>
      <c r="F2032" s="194" t="s">
        <v>108</v>
      </c>
      <c r="G2032" s="195">
        <v>36.06</v>
      </c>
      <c r="H2032" s="196">
        <v>36.06</v>
      </c>
      <c r="I2032" s="197">
        <v>30.53</v>
      </c>
      <c r="J2032" s="196">
        <v>24.62</v>
      </c>
      <c r="K2032" s="197">
        <v>10</v>
      </c>
      <c r="L2032" s="196">
        <v>8.06</v>
      </c>
      <c r="M2032" s="196">
        <f>TRUNC(((J2032*G2032)+(L2032*G2032)),2)</f>
        <v>1178.44</v>
      </c>
      <c r="N2032" s="196">
        <f>TRUNC(((J2032*H2032)+(L2032*H2032)),2)</f>
        <v>1178.44</v>
      </c>
      <c r="O2032" s="37"/>
      <c r="P2032" s="71">
        <v>30.53</v>
      </c>
      <c r="Q2032" s="71">
        <v>10</v>
      </c>
      <c r="R2032" s="71">
        <v>1461.51</v>
      </c>
      <c r="S2032" s="71">
        <v>1461.51</v>
      </c>
      <c r="T2032" s="162">
        <f t="shared" si="235"/>
        <v>-283.06999999999994</v>
      </c>
      <c r="U2032" s="71">
        <f t="shared" si="236"/>
        <v>887.79</v>
      </c>
      <c r="V2032" s="71">
        <f t="shared" si="237"/>
        <v>290.64</v>
      </c>
    </row>
    <row r="2033" spans="1:22" ht="24" x14ac:dyDescent="0.3">
      <c r="A2033" s="60" t="s">
        <v>4992</v>
      </c>
      <c r="B2033" s="190" t="s">
        <v>2786</v>
      </c>
      <c r="C2033" s="191" t="s">
        <v>107</v>
      </c>
      <c r="D2033" s="192">
        <v>220100</v>
      </c>
      <c r="E2033" s="193" t="s">
        <v>2947</v>
      </c>
      <c r="F2033" s="194" t="s">
        <v>108</v>
      </c>
      <c r="G2033" s="195">
        <v>91.23</v>
      </c>
      <c r="H2033" s="196">
        <v>91.23</v>
      </c>
      <c r="I2033" s="197">
        <v>47.88</v>
      </c>
      <c r="J2033" s="196">
        <v>38.61</v>
      </c>
      <c r="K2033" s="197">
        <v>39.35</v>
      </c>
      <c r="L2033" s="196">
        <v>31.73</v>
      </c>
      <c r="M2033" s="196">
        <f>TRUNC(((J2033*G2033)+(L2033*G2033)),2)</f>
        <v>6417.11</v>
      </c>
      <c r="N2033" s="196">
        <f>TRUNC(((J2033*H2033)+(L2033*H2033)),2)</f>
        <v>6417.11</v>
      </c>
      <c r="O2033" s="45"/>
      <c r="P2033" s="71">
        <v>47.88</v>
      </c>
      <c r="Q2033" s="71">
        <v>39.35</v>
      </c>
      <c r="R2033" s="71">
        <v>7957.99</v>
      </c>
      <c r="S2033" s="71">
        <v>7957.99</v>
      </c>
      <c r="T2033" s="162">
        <f t="shared" si="235"/>
        <v>-1540.88</v>
      </c>
      <c r="U2033" s="71">
        <f t="shared" si="236"/>
        <v>3522.39</v>
      </c>
      <c r="V2033" s="71">
        <f t="shared" si="237"/>
        <v>2894.72</v>
      </c>
    </row>
    <row r="2034" spans="1:22" x14ac:dyDescent="0.25">
      <c r="A2034" s="60" t="s">
        <v>4993</v>
      </c>
      <c r="B2034" s="178" t="s">
        <v>2787</v>
      </c>
      <c r="C2034" s="181"/>
      <c r="D2034" s="181"/>
      <c r="E2034" s="180" t="s">
        <v>60</v>
      </c>
      <c r="F2034" s="181"/>
      <c r="G2034" s="182"/>
      <c r="H2034" s="182"/>
      <c r="I2034" s="177"/>
      <c r="J2034" s="182"/>
      <c r="K2034" s="177"/>
      <c r="L2034" s="182"/>
      <c r="M2034" s="183">
        <f>M2035+M2037+M2040+M2042</f>
        <v>47512.400000000009</v>
      </c>
      <c r="N2034" s="183">
        <f>N2035+N2037+N2040+N2042</f>
        <v>47512.400000000009</v>
      </c>
      <c r="O2034" s="37"/>
      <c r="P2034" s="67"/>
      <c r="Q2034" s="67"/>
      <c r="R2034" s="68">
        <v>58938.81</v>
      </c>
      <c r="S2034" s="68">
        <v>58938.81</v>
      </c>
      <c r="T2034" s="162">
        <f t="shared" si="235"/>
        <v>-11426.409999999989</v>
      </c>
      <c r="U2034" s="71">
        <f t="shared" si="236"/>
        <v>0</v>
      </c>
      <c r="V2034" s="71">
        <f t="shared" si="237"/>
        <v>0</v>
      </c>
    </row>
    <row r="2035" spans="1:22" ht="24" x14ac:dyDescent="0.3">
      <c r="A2035" s="60" t="s">
        <v>4994</v>
      </c>
      <c r="B2035" s="184" t="s">
        <v>2788</v>
      </c>
      <c r="C2035" s="187"/>
      <c r="D2035" s="187"/>
      <c r="E2035" s="211" t="s">
        <v>2967</v>
      </c>
      <c r="F2035" s="187"/>
      <c r="G2035" s="188"/>
      <c r="H2035" s="188"/>
      <c r="I2035" s="177"/>
      <c r="J2035" s="188"/>
      <c r="K2035" s="177"/>
      <c r="L2035" s="188"/>
      <c r="M2035" s="189">
        <f>M2036</f>
        <v>6767.41</v>
      </c>
      <c r="N2035" s="189">
        <f>N2036</f>
        <v>6767.41</v>
      </c>
      <c r="O2035" s="45"/>
      <c r="P2035" s="69"/>
      <c r="Q2035" s="69"/>
      <c r="R2035" s="70">
        <v>8396.83</v>
      </c>
      <c r="S2035" s="70">
        <v>8396.83</v>
      </c>
      <c r="T2035" s="162">
        <f t="shared" si="235"/>
        <v>-1629.42</v>
      </c>
      <c r="U2035" s="71">
        <f t="shared" si="236"/>
        <v>0</v>
      </c>
      <c r="V2035" s="71">
        <f t="shared" si="237"/>
        <v>0</v>
      </c>
    </row>
    <row r="2036" spans="1:22" x14ac:dyDescent="0.25">
      <c r="A2036" s="60" t="s">
        <v>4995</v>
      </c>
      <c r="B2036" s="190" t="s">
        <v>2789</v>
      </c>
      <c r="C2036" s="191" t="s">
        <v>107</v>
      </c>
      <c r="D2036" s="192">
        <v>261000</v>
      </c>
      <c r="E2036" s="198" t="s">
        <v>484</v>
      </c>
      <c r="F2036" s="194" t="s">
        <v>108</v>
      </c>
      <c r="G2036" s="195">
        <v>624.29999999999995</v>
      </c>
      <c r="H2036" s="196">
        <v>624.29999999999995</v>
      </c>
      <c r="I2036" s="197">
        <v>5.47</v>
      </c>
      <c r="J2036" s="196">
        <v>4.41</v>
      </c>
      <c r="K2036" s="197">
        <v>7.98</v>
      </c>
      <c r="L2036" s="196">
        <v>6.43</v>
      </c>
      <c r="M2036" s="196">
        <f>TRUNC(((J2036*G2036)+(L2036*G2036)),2)</f>
        <v>6767.41</v>
      </c>
      <c r="N2036" s="196">
        <f>TRUNC(((J2036*H2036)+(L2036*H2036)),2)</f>
        <v>6767.41</v>
      </c>
      <c r="O2036" s="37"/>
      <c r="P2036" s="71">
        <v>5.47</v>
      </c>
      <c r="Q2036" s="71">
        <v>7.98</v>
      </c>
      <c r="R2036" s="71">
        <v>8396.83</v>
      </c>
      <c r="S2036" s="71">
        <v>8396.83</v>
      </c>
      <c r="T2036" s="162">
        <f t="shared" si="235"/>
        <v>-1629.42</v>
      </c>
      <c r="U2036" s="71">
        <f t="shared" si="236"/>
        <v>2753.16</v>
      </c>
      <c r="V2036" s="71">
        <f t="shared" si="237"/>
        <v>4014.24</v>
      </c>
    </row>
    <row r="2037" spans="1:22" x14ac:dyDescent="0.25">
      <c r="A2037" s="60" t="s">
        <v>4996</v>
      </c>
      <c r="B2037" s="184" t="s">
        <v>2790</v>
      </c>
      <c r="C2037" s="187"/>
      <c r="D2037" s="187"/>
      <c r="E2037" s="186" t="s">
        <v>2791</v>
      </c>
      <c r="F2037" s="187"/>
      <c r="G2037" s="188"/>
      <c r="H2037" s="188"/>
      <c r="I2037" s="177"/>
      <c r="J2037" s="188"/>
      <c r="K2037" s="177"/>
      <c r="L2037" s="188"/>
      <c r="M2037" s="189">
        <f>SUM(M2038:M2039)</f>
        <v>28597.33</v>
      </c>
      <c r="N2037" s="189">
        <f>SUM(N2038:N2039)</f>
        <v>28597.33</v>
      </c>
      <c r="O2037" s="37"/>
      <c r="P2037" s="69"/>
      <c r="Q2037" s="69"/>
      <c r="R2037" s="70">
        <v>35469.58</v>
      </c>
      <c r="S2037" s="70">
        <v>35469.58</v>
      </c>
      <c r="T2037" s="162">
        <f t="shared" si="235"/>
        <v>-6872.25</v>
      </c>
      <c r="U2037" s="71">
        <f t="shared" si="236"/>
        <v>0</v>
      </c>
      <c r="V2037" s="71">
        <f t="shared" si="237"/>
        <v>0</v>
      </c>
    </row>
    <row r="2038" spans="1:22" ht="24" x14ac:dyDescent="0.3">
      <c r="A2038" s="60" t="s">
        <v>4997</v>
      </c>
      <c r="B2038" s="190" t="s">
        <v>2792</v>
      </c>
      <c r="C2038" s="191" t="s">
        <v>131</v>
      </c>
      <c r="D2038" s="192">
        <v>102494</v>
      </c>
      <c r="E2038" s="198" t="s">
        <v>2793</v>
      </c>
      <c r="F2038" s="194" t="s">
        <v>108</v>
      </c>
      <c r="G2038" s="195">
        <v>562.99</v>
      </c>
      <c r="H2038" s="196">
        <v>562.99</v>
      </c>
      <c r="I2038" s="197">
        <v>48.44</v>
      </c>
      <c r="J2038" s="196">
        <v>39.06</v>
      </c>
      <c r="K2038" s="197">
        <v>7.73</v>
      </c>
      <c r="L2038" s="196">
        <v>6.23</v>
      </c>
      <c r="M2038" s="196">
        <f>TRUNC(((J2038*G2038)+(L2038*G2038)),2)</f>
        <v>25497.81</v>
      </c>
      <c r="N2038" s="196">
        <f>TRUNC(((J2038*H2038)+(L2038*H2038)),2)</f>
        <v>25497.81</v>
      </c>
      <c r="O2038" s="45"/>
      <c r="P2038" s="71">
        <v>48.44</v>
      </c>
      <c r="Q2038" s="71">
        <v>7.73</v>
      </c>
      <c r="R2038" s="71">
        <v>31623.14</v>
      </c>
      <c r="S2038" s="71">
        <v>31623.14</v>
      </c>
      <c r="T2038" s="162">
        <f t="shared" si="235"/>
        <v>-6125.3299999999981</v>
      </c>
      <c r="U2038" s="71">
        <f t="shared" si="236"/>
        <v>21990.38</v>
      </c>
      <c r="V2038" s="71">
        <f t="shared" si="237"/>
        <v>3507.42</v>
      </c>
    </row>
    <row r="2039" spans="1:22" ht="24" x14ac:dyDescent="0.3">
      <c r="A2039" s="60" t="s">
        <v>4998</v>
      </c>
      <c r="B2039" s="190" t="s">
        <v>2794</v>
      </c>
      <c r="C2039" s="191" t="s">
        <v>131</v>
      </c>
      <c r="D2039" s="192">
        <v>102506</v>
      </c>
      <c r="E2039" s="193" t="s">
        <v>2968</v>
      </c>
      <c r="F2039" s="194" t="s">
        <v>143</v>
      </c>
      <c r="G2039" s="195">
        <v>360.83</v>
      </c>
      <c r="H2039" s="196">
        <v>360.83</v>
      </c>
      <c r="I2039" s="197">
        <v>3.9</v>
      </c>
      <c r="J2039" s="196">
        <v>3.14</v>
      </c>
      <c r="K2039" s="197">
        <v>6.76</v>
      </c>
      <c r="L2039" s="196">
        <v>5.45</v>
      </c>
      <c r="M2039" s="196">
        <f>TRUNC(((J2039*G2039)+(L2039*G2039)),2)</f>
        <v>3099.52</v>
      </c>
      <c r="N2039" s="196">
        <f>TRUNC(((J2039*H2039)+(L2039*H2039)),2)</f>
        <v>3099.52</v>
      </c>
      <c r="O2039" s="45"/>
      <c r="P2039" s="71">
        <v>3.9</v>
      </c>
      <c r="Q2039" s="71">
        <v>6.76</v>
      </c>
      <c r="R2039" s="71">
        <v>3846.44</v>
      </c>
      <c r="S2039" s="71">
        <v>3846.44</v>
      </c>
      <c r="T2039" s="162">
        <f t="shared" si="235"/>
        <v>-746.92000000000007</v>
      </c>
      <c r="U2039" s="71">
        <f t="shared" si="236"/>
        <v>1133</v>
      </c>
      <c r="V2039" s="71">
        <f t="shared" si="237"/>
        <v>1966.52</v>
      </c>
    </row>
    <row r="2040" spans="1:22" x14ac:dyDescent="0.25">
      <c r="A2040" s="60" t="s">
        <v>4999</v>
      </c>
      <c r="B2040" s="184" t="s">
        <v>2795</v>
      </c>
      <c r="C2040" s="187"/>
      <c r="D2040" s="187"/>
      <c r="E2040" s="186" t="s">
        <v>2796</v>
      </c>
      <c r="F2040" s="187"/>
      <c r="G2040" s="188"/>
      <c r="H2040" s="188"/>
      <c r="I2040" s="177"/>
      <c r="J2040" s="188"/>
      <c r="K2040" s="177"/>
      <c r="L2040" s="188"/>
      <c r="M2040" s="189">
        <f>M2041</f>
        <v>4613.32</v>
      </c>
      <c r="N2040" s="189">
        <f>N2041</f>
        <v>4613.32</v>
      </c>
      <c r="O2040" s="37"/>
      <c r="P2040" s="69"/>
      <c r="Q2040" s="69"/>
      <c r="R2040" s="70">
        <v>5723.22</v>
      </c>
      <c r="S2040" s="70">
        <v>5723.22</v>
      </c>
      <c r="T2040" s="162">
        <f t="shared" si="235"/>
        <v>-1109.9000000000005</v>
      </c>
      <c r="U2040" s="71">
        <f t="shared" si="236"/>
        <v>0</v>
      </c>
      <c r="V2040" s="71">
        <f t="shared" si="237"/>
        <v>0</v>
      </c>
    </row>
    <row r="2041" spans="1:22" x14ac:dyDescent="0.25">
      <c r="A2041" s="60" t="s">
        <v>5000</v>
      </c>
      <c r="B2041" s="190" t="s">
        <v>2797</v>
      </c>
      <c r="C2041" s="191" t="s">
        <v>107</v>
      </c>
      <c r="D2041" s="192">
        <v>261602</v>
      </c>
      <c r="E2041" s="198" t="s">
        <v>973</v>
      </c>
      <c r="F2041" s="194" t="s">
        <v>108</v>
      </c>
      <c r="G2041" s="195">
        <v>217.2</v>
      </c>
      <c r="H2041" s="196">
        <v>217.2</v>
      </c>
      <c r="I2041" s="197">
        <v>11.48</v>
      </c>
      <c r="J2041" s="196">
        <v>9.25</v>
      </c>
      <c r="K2041" s="197">
        <v>14.87</v>
      </c>
      <c r="L2041" s="196">
        <v>11.99</v>
      </c>
      <c r="M2041" s="196">
        <f>TRUNC(((J2041*G2041)+(L2041*G2041)),2)</f>
        <v>4613.32</v>
      </c>
      <c r="N2041" s="196">
        <f>TRUNC(((J2041*H2041)+(L2041*H2041)),2)</f>
        <v>4613.32</v>
      </c>
      <c r="O2041" s="37"/>
      <c r="P2041" s="71">
        <v>11.48</v>
      </c>
      <c r="Q2041" s="71">
        <v>14.87</v>
      </c>
      <c r="R2041" s="71">
        <v>5723.22</v>
      </c>
      <c r="S2041" s="71">
        <v>5723.22</v>
      </c>
      <c r="T2041" s="162">
        <f t="shared" si="235"/>
        <v>-1109.9000000000005</v>
      </c>
      <c r="U2041" s="71">
        <f t="shared" si="236"/>
        <v>2009.1</v>
      </c>
      <c r="V2041" s="71">
        <f t="shared" si="237"/>
        <v>2604.2199999999998</v>
      </c>
    </row>
    <row r="2042" spans="1:22" x14ac:dyDescent="0.25">
      <c r="A2042" s="60" t="s">
        <v>5001</v>
      </c>
      <c r="B2042" s="184" t="s">
        <v>2798</v>
      </c>
      <c r="C2042" s="187"/>
      <c r="D2042" s="187"/>
      <c r="E2042" s="186" t="s">
        <v>2799</v>
      </c>
      <c r="F2042" s="187"/>
      <c r="G2042" s="188"/>
      <c r="H2042" s="188"/>
      <c r="I2042" s="177"/>
      <c r="J2042" s="188"/>
      <c r="K2042" s="177"/>
      <c r="L2042" s="188"/>
      <c r="M2042" s="189">
        <f>M2043</f>
        <v>7534.34</v>
      </c>
      <c r="N2042" s="189">
        <f>N2043</f>
        <v>7534.34</v>
      </c>
      <c r="O2042" s="37"/>
      <c r="P2042" s="69"/>
      <c r="Q2042" s="69"/>
      <c r="R2042" s="70">
        <v>9349.18</v>
      </c>
      <c r="S2042" s="70">
        <v>9349.18</v>
      </c>
      <c r="T2042" s="162">
        <f t="shared" si="235"/>
        <v>-1814.8400000000001</v>
      </c>
      <c r="U2042" s="71">
        <f t="shared" si="236"/>
        <v>0</v>
      </c>
      <c r="V2042" s="71">
        <f t="shared" si="237"/>
        <v>0</v>
      </c>
    </row>
    <row r="2043" spans="1:22" x14ac:dyDescent="0.25">
      <c r="A2043" s="60" t="s">
        <v>5002</v>
      </c>
      <c r="B2043" s="190" t="s">
        <v>2800</v>
      </c>
      <c r="C2043" s="191" t="s">
        <v>107</v>
      </c>
      <c r="D2043" s="192">
        <v>261609</v>
      </c>
      <c r="E2043" s="198" t="s">
        <v>1686</v>
      </c>
      <c r="F2043" s="194" t="s">
        <v>108</v>
      </c>
      <c r="G2043" s="195">
        <v>687.44</v>
      </c>
      <c r="H2043" s="196">
        <v>687.44</v>
      </c>
      <c r="I2043" s="197">
        <v>9.65</v>
      </c>
      <c r="J2043" s="196">
        <v>7.78</v>
      </c>
      <c r="K2043" s="197">
        <v>3.95</v>
      </c>
      <c r="L2043" s="196">
        <v>3.18</v>
      </c>
      <c r="M2043" s="196">
        <f>TRUNC(((J2043*G2043)+(L2043*G2043)),2)</f>
        <v>7534.34</v>
      </c>
      <c r="N2043" s="196">
        <f>TRUNC(((J2043*H2043)+(L2043*H2043)),2)</f>
        <v>7534.34</v>
      </c>
      <c r="O2043" s="37"/>
      <c r="P2043" s="71">
        <v>9.65</v>
      </c>
      <c r="Q2043" s="71">
        <v>3.95</v>
      </c>
      <c r="R2043" s="71">
        <v>9349.18</v>
      </c>
      <c r="S2043" s="71">
        <v>9349.18</v>
      </c>
      <c r="T2043" s="162">
        <f t="shared" si="235"/>
        <v>-1814.8400000000001</v>
      </c>
      <c r="U2043" s="71">
        <f t="shared" si="236"/>
        <v>5348.28</v>
      </c>
      <c r="V2043" s="71">
        <f t="shared" si="237"/>
        <v>2186.0500000000002</v>
      </c>
    </row>
    <row r="2044" spans="1:22" x14ac:dyDescent="0.25">
      <c r="A2044" s="60" t="s">
        <v>5003</v>
      </c>
      <c r="B2044" s="178" t="s">
        <v>2801</v>
      </c>
      <c r="C2044" s="181"/>
      <c r="D2044" s="181"/>
      <c r="E2044" s="180" t="s">
        <v>62</v>
      </c>
      <c r="F2044" s="181"/>
      <c r="G2044" s="182"/>
      <c r="H2044" s="182"/>
      <c r="I2044" s="177"/>
      <c r="J2044" s="182"/>
      <c r="K2044" s="177"/>
      <c r="L2044" s="182"/>
      <c r="M2044" s="183">
        <f>SUM(M2045:M2050)</f>
        <v>30044.46</v>
      </c>
      <c r="N2044" s="183">
        <f>SUM(N2045:N2050)</f>
        <v>30044.46</v>
      </c>
      <c r="O2044" s="37"/>
      <c r="P2044" s="67"/>
      <c r="Q2044" s="67"/>
      <c r="R2044" s="68">
        <v>37260.019999999997</v>
      </c>
      <c r="S2044" s="68">
        <v>37260.019999999997</v>
      </c>
      <c r="T2044" s="162">
        <f t="shared" si="235"/>
        <v>-7215.5599999999977</v>
      </c>
      <c r="U2044" s="71">
        <f t="shared" si="236"/>
        <v>0</v>
      </c>
      <c r="V2044" s="71">
        <f t="shared" si="237"/>
        <v>0</v>
      </c>
    </row>
    <row r="2045" spans="1:22" ht="24" x14ac:dyDescent="0.3">
      <c r="A2045" s="60" t="s">
        <v>5004</v>
      </c>
      <c r="B2045" s="190" t="s">
        <v>2802</v>
      </c>
      <c r="C2045" s="191" t="s">
        <v>127</v>
      </c>
      <c r="D2045" s="199" t="s">
        <v>2803</v>
      </c>
      <c r="E2045" s="198" t="s">
        <v>2804</v>
      </c>
      <c r="F2045" s="194" t="s">
        <v>143</v>
      </c>
      <c r="G2045" s="195">
        <v>36.799999999999997</v>
      </c>
      <c r="H2045" s="196">
        <v>36.799999999999997</v>
      </c>
      <c r="I2045" s="197">
        <v>38.74</v>
      </c>
      <c r="J2045" s="196">
        <v>31.24</v>
      </c>
      <c r="K2045" s="197">
        <v>18.829999999999998</v>
      </c>
      <c r="L2045" s="196">
        <v>15.18</v>
      </c>
      <c r="M2045" s="196">
        <f t="shared" ref="M2045:M2050" si="238">TRUNC(((J2045*G2045)+(L2045*G2045)),2)</f>
        <v>1708.25</v>
      </c>
      <c r="N2045" s="196">
        <f t="shared" ref="N2045:N2050" si="239">TRUNC(((J2045*H2045)+(L2045*H2045)),2)</f>
        <v>1708.25</v>
      </c>
      <c r="O2045" s="45"/>
      <c r="P2045" s="84">
        <v>38.74</v>
      </c>
      <c r="Q2045" s="84">
        <v>18.829999999999998</v>
      </c>
      <c r="R2045" s="84">
        <v>2118.5700000000002</v>
      </c>
      <c r="S2045" s="84">
        <v>2118.5700000000002</v>
      </c>
      <c r="T2045" s="162">
        <f t="shared" si="235"/>
        <v>-410.32000000000016</v>
      </c>
      <c r="U2045" s="71">
        <f t="shared" si="236"/>
        <v>1149.6300000000001</v>
      </c>
      <c r="V2045" s="71">
        <f t="shared" si="237"/>
        <v>558.62</v>
      </c>
    </row>
    <row r="2046" spans="1:22" ht="24" x14ac:dyDescent="0.3">
      <c r="A2046" s="60" t="s">
        <v>5005</v>
      </c>
      <c r="B2046" s="190" t="s">
        <v>2805</v>
      </c>
      <c r="C2046" s="191" t="s">
        <v>107</v>
      </c>
      <c r="D2046" s="192">
        <v>270621</v>
      </c>
      <c r="E2046" s="198" t="s">
        <v>2806</v>
      </c>
      <c r="F2046" s="194" t="s">
        <v>108</v>
      </c>
      <c r="G2046" s="195">
        <v>144.80000000000001</v>
      </c>
      <c r="H2046" s="196">
        <v>144.80000000000001</v>
      </c>
      <c r="I2046" s="197">
        <v>117.31</v>
      </c>
      <c r="J2046" s="196">
        <v>94.61</v>
      </c>
      <c r="K2046" s="197">
        <v>4.8</v>
      </c>
      <c r="L2046" s="196">
        <v>3.87</v>
      </c>
      <c r="M2046" s="196">
        <f t="shared" si="238"/>
        <v>14259.9</v>
      </c>
      <c r="N2046" s="196">
        <f t="shared" si="239"/>
        <v>14259.9</v>
      </c>
      <c r="O2046" s="45"/>
      <c r="P2046" s="75">
        <v>117.31</v>
      </c>
      <c r="Q2046" s="76">
        <v>4.8</v>
      </c>
      <c r="R2046" s="74">
        <v>17681.52</v>
      </c>
      <c r="S2046" s="75">
        <v>17681.52</v>
      </c>
      <c r="T2046" s="162">
        <f t="shared" si="235"/>
        <v>-3421.6200000000008</v>
      </c>
      <c r="U2046" s="71">
        <f t="shared" si="236"/>
        <v>13699.52</v>
      </c>
      <c r="V2046" s="71">
        <f t="shared" si="237"/>
        <v>560.37</v>
      </c>
    </row>
    <row r="2047" spans="1:22" ht="24" x14ac:dyDescent="0.3">
      <c r="A2047" s="60" t="s">
        <v>5006</v>
      </c>
      <c r="B2047" s="190" t="s">
        <v>2807</v>
      </c>
      <c r="C2047" s="191" t="s">
        <v>107</v>
      </c>
      <c r="D2047" s="192">
        <v>271099</v>
      </c>
      <c r="E2047" s="193" t="s">
        <v>2969</v>
      </c>
      <c r="F2047" s="194" t="s">
        <v>619</v>
      </c>
      <c r="G2047" s="195">
        <v>1</v>
      </c>
      <c r="H2047" s="196">
        <v>1</v>
      </c>
      <c r="I2047" s="197">
        <v>2333.84</v>
      </c>
      <c r="J2047" s="196">
        <v>1882.24</v>
      </c>
      <c r="K2047" s="197">
        <v>195.85</v>
      </c>
      <c r="L2047" s="196">
        <v>157.94999999999999</v>
      </c>
      <c r="M2047" s="196">
        <f t="shared" si="238"/>
        <v>2040.19</v>
      </c>
      <c r="N2047" s="196">
        <f t="shared" si="239"/>
        <v>2040.19</v>
      </c>
      <c r="O2047" s="45"/>
      <c r="P2047" s="81">
        <v>2333.84</v>
      </c>
      <c r="Q2047" s="81">
        <v>195.85</v>
      </c>
      <c r="R2047" s="81">
        <v>2529.69</v>
      </c>
      <c r="S2047" s="81">
        <v>2529.69</v>
      </c>
      <c r="T2047" s="162">
        <f t="shared" si="235"/>
        <v>-489.5</v>
      </c>
      <c r="U2047" s="71">
        <f t="shared" si="236"/>
        <v>1882.24</v>
      </c>
      <c r="V2047" s="71">
        <f t="shared" si="237"/>
        <v>157.94999999999999</v>
      </c>
    </row>
    <row r="2048" spans="1:22" x14ac:dyDescent="0.25">
      <c r="A2048" s="60" t="s">
        <v>5007</v>
      </c>
      <c r="B2048" s="190" t="s">
        <v>2808</v>
      </c>
      <c r="C2048" s="191" t="s">
        <v>107</v>
      </c>
      <c r="D2048" s="192">
        <v>271101</v>
      </c>
      <c r="E2048" s="198" t="s">
        <v>2809</v>
      </c>
      <c r="F2048" s="194" t="s">
        <v>619</v>
      </c>
      <c r="G2048" s="195">
        <v>1</v>
      </c>
      <c r="H2048" s="196">
        <v>1</v>
      </c>
      <c r="I2048" s="197">
        <v>5463</v>
      </c>
      <c r="J2048" s="196">
        <v>4405.8999999999996</v>
      </c>
      <c r="K2048" s="197">
        <v>139.49</v>
      </c>
      <c r="L2048" s="196">
        <v>112.49</v>
      </c>
      <c r="M2048" s="196">
        <f t="shared" si="238"/>
        <v>4518.3900000000003</v>
      </c>
      <c r="N2048" s="196">
        <f t="shared" si="239"/>
        <v>4518.3900000000003</v>
      </c>
      <c r="O2048" s="37"/>
      <c r="P2048" s="75">
        <v>5463</v>
      </c>
      <c r="Q2048" s="76">
        <v>139.49</v>
      </c>
      <c r="R2048" s="74">
        <v>5602.49</v>
      </c>
      <c r="S2048" s="75">
        <v>5602.49</v>
      </c>
      <c r="T2048" s="162">
        <f t="shared" si="235"/>
        <v>-1084.0999999999995</v>
      </c>
      <c r="U2048" s="71">
        <f t="shared" si="236"/>
        <v>4405.8999999999996</v>
      </c>
      <c r="V2048" s="71">
        <f t="shared" si="237"/>
        <v>112.49</v>
      </c>
    </row>
    <row r="2049" spans="1:22" x14ac:dyDescent="0.3">
      <c r="A2049" s="60" t="s">
        <v>5008</v>
      </c>
      <c r="B2049" s="190" t="s">
        <v>2810</v>
      </c>
      <c r="C2049" s="191" t="s">
        <v>107</v>
      </c>
      <c r="D2049" s="192">
        <v>271103</v>
      </c>
      <c r="E2049" s="198" t="s">
        <v>2811</v>
      </c>
      <c r="F2049" s="194" t="s">
        <v>619</v>
      </c>
      <c r="G2049" s="195">
        <v>1</v>
      </c>
      <c r="H2049" s="196">
        <v>1</v>
      </c>
      <c r="I2049" s="197">
        <v>1727.14</v>
      </c>
      <c r="J2049" s="196">
        <v>1392.93</v>
      </c>
      <c r="K2049" s="197">
        <v>62.18</v>
      </c>
      <c r="L2049" s="196">
        <v>50.14</v>
      </c>
      <c r="M2049" s="196">
        <f t="shared" si="238"/>
        <v>1443.07</v>
      </c>
      <c r="N2049" s="196">
        <f t="shared" si="239"/>
        <v>1443.07</v>
      </c>
      <c r="O2049" s="45"/>
      <c r="P2049" s="81">
        <v>1727.14</v>
      </c>
      <c r="Q2049" s="81">
        <v>62.18</v>
      </c>
      <c r="R2049" s="81">
        <v>1789.32</v>
      </c>
      <c r="S2049" s="81">
        <v>1789.32</v>
      </c>
      <c r="T2049" s="162">
        <f t="shared" si="235"/>
        <v>-346.25</v>
      </c>
      <c r="U2049" s="71">
        <f t="shared" si="236"/>
        <v>1392.93</v>
      </c>
      <c r="V2049" s="71">
        <f t="shared" si="237"/>
        <v>50.14</v>
      </c>
    </row>
    <row r="2050" spans="1:22" ht="24" x14ac:dyDescent="0.3">
      <c r="A2050" s="60" t="s">
        <v>5009</v>
      </c>
      <c r="B2050" s="190" t="s">
        <v>2812</v>
      </c>
      <c r="C2050" s="191" t="s">
        <v>127</v>
      </c>
      <c r="D2050" s="199" t="s">
        <v>2813</v>
      </c>
      <c r="E2050" s="193" t="s">
        <v>2970</v>
      </c>
      <c r="F2050" s="194" t="s">
        <v>108</v>
      </c>
      <c r="G2050" s="195">
        <v>562.99</v>
      </c>
      <c r="H2050" s="196">
        <v>562.99</v>
      </c>
      <c r="I2050" s="197">
        <v>12.28</v>
      </c>
      <c r="J2050" s="196">
        <v>9.9</v>
      </c>
      <c r="K2050" s="197">
        <v>1.1100000000000001</v>
      </c>
      <c r="L2050" s="196">
        <v>0.89</v>
      </c>
      <c r="M2050" s="196">
        <f t="shared" si="238"/>
        <v>6074.66</v>
      </c>
      <c r="N2050" s="196">
        <f t="shared" si="239"/>
        <v>6074.66</v>
      </c>
      <c r="O2050" s="45"/>
      <c r="P2050" s="71">
        <v>12.28</v>
      </c>
      <c r="Q2050" s="71">
        <v>1.1100000000000001</v>
      </c>
      <c r="R2050" s="71">
        <v>7538.43</v>
      </c>
      <c r="S2050" s="71">
        <v>7538.43</v>
      </c>
      <c r="T2050" s="162">
        <f t="shared" si="235"/>
        <v>-1463.7700000000004</v>
      </c>
      <c r="U2050" s="71">
        <f t="shared" si="236"/>
        <v>5573.6</v>
      </c>
      <c r="V2050" s="71">
        <f t="shared" si="237"/>
        <v>501.06</v>
      </c>
    </row>
    <row r="2051" spans="1:22" x14ac:dyDescent="0.25">
      <c r="A2051" s="60" t="s">
        <v>5010</v>
      </c>
      <c r="B2051" s="171">
        <v>10</v>
      </c>
      <c r="C2051" s="210"/>
      <c r="D2051" s="210"/>
      <c r="E2051" s="173" t="s">
        <v>2814</v>
      </c>
      <c r="F2051" s="174" t="s">
        <v>102</v>
      </c>
      <c r="G2051" s="175">
        <v>7</v>
      </c>
      <c r="H2051" s="176"/>
      <c r="I2051" s="177"/>
      <c r="J2051" s="176"/>
      <c r="K2051" s="177"/>
      <c r="L2051" s="176"/>
      <c r="M2051" s="175">
        <f>M2052+M2054+M2056+M2059+M2070+M2072+M2074+M2079+M2084</f>
        <v>6837.66</v>
      </c>
      <c r="N2051" s="175">
        <f>N2052+N2054+N2056+N2059+N2070+N2072+N2074+N2079+N2084</f>
        <v>47864.119999999995</v>
      </c>
      <c r="O2051" s="37"/>
      <c r="P2051" s="66"/>
      <c r="Q2051" s="66"/>
      <c r="R2051" s="65">
        <v>8483.15</v>
      </c>
      <c r="S2051" s="65">
        <v>59382.05</v>
      </c>
      <c r="T2051" s="162">
        <f t="shared" si="235"/>
        <v>-11517.930000000008</v>
      </c>
      <c r="U2051" s="71">
        <f t="shared" si="236"/>
        <v>0</v>
      </c>
      <c r="V2051" s="71">
        <f t="shared" si="237"/>
        <v>0</v>
      </c>
    </row>
    <row r="2052" spans="1:22" x14ac:dyDescent="0.25">
      <c r="A2052" s="60" t="s">
        <v>5011</v>
      </c>
      <c r="B2052" s="178" t="s">
        <v>2815</v>
      </c>
      <c r="C2052" s="181"/>
      <c r="D2052" s="181"/>
      <c r="E2052" s="180" t="s">
        <v>20</v>
      </c>
      <c r="F2052" s="181"/>
      <c r="G2052" s="182"/>
      <c r="H2052" s="182"/>
      <c r="I2052" s="177"/>
      <c r="J2052" s="182"/>
      <c r="K2052" s="177"/>
      <c r="L2052" s="182"/>
      <c r="M2052" s="183">
        <f>M2053</f>
        <v>43.24</v>
      </c>
      <c r="N2052" s="183">
        <f>N2053</f>
        <v>302.7</v>
      </c>
      <c r="O2052" s="37"/>
      <c r="P2052" s="67"/>
      <c r="Q2052" s="67"/>
      <c r="R2052" s="68">
        <v>53.82</v>
      </c>
      <c r="S2052" s="68">
        <v>376.74</v>
      </c>
      <c r="T2052" s="162">
        <f t="shared" si="235"/>
        <v>-74.04000000000002</v>
      </c>
      <c r="U2052" s="71">
        <f t="shared" si="236"/>
        <v>0</v>
      </c>
      <c r="V2052" s="71">
        <f t="shared" si="237"/>
        <v>0</v>
      </c>
    </row>
    <row r="2053" spans="1:22" ht="24" x14ac:dyDescent="0.3">
      <c r="A2053" s="60" t="s">
        <v>5012</v>
      </c>
      <c r="B2053" s="190" t="s">
        <v>2816</v>
      </c>
      <c r="C2053" s="191" t="s">
        <v>107</v>
      </c>
      <c r="D2053" s="192">
        <v>20701</v>
      </c>
      <c r="E2053" s="198" t="s">
        <v>1032</v>
      </c>
      <c r="F2053" s="194" t="s">
        <v>108</v>
      </c>
      <c r="G2053" s="195">
        <v>10.08</v>
      </c>
      <c r="H2053" s="196">
        <v>70.56</v>
      </c>
      <c r="I2053" s="197">
        <v>3.73</v>
      </c>
      <c r="J2053" s="196">
        <v>3</v>
      </c>
      <c r="K2053" s="197">
        <v>1.61</v>
      </c>
      <c r="L2053" s="196">
        <v>1.29</v>
      </c>
      <c r="M2053" s="196">
        <f>TRUNC(((J2053*G2053)+(L2053*G2053)),2)</f>
        <v>43.24</v>
      </c>
      <c r="N2053" s="196">
        <f>TRUNC(((J2053*H2053)+(L2053*H2053)),2)</f>
        <v>302.7</v>
      </c>
      <c r="O2053" s="45"/>
      <c r="P2053" s="71">
        <v>3.73</v>
      </c>
      <c r="Q2053" s="71">
        <v>1.61</v>
      </c>
      <c r="R2053" s="71">
        <v>53.82</v>
      </c>
      <c r="S2053" s="71">
        <v>376.74</v>
      </c>
      <c r="T2053" s="162">
        <f t="shared" si="235"/>
        <v>-74.04000000000002</v>
      </c>
      <c r="U2053" s="71">
        <f t="shared" si="236"/>
        <v>211.68</v>
      </c>
      <c r="V2053" s="71">
        <f t="shared" si="237"/>
        <v>91.02</v>
      </c>
    </row>
    <row r="2054" spans="1:22" x14ac:dyDescent="0.25">
      <c r="A2054" s="60" t="s">
        <v>5013</v>
      </c>
      <c r="B2054" s="178" t="s">
        <v>2817</v>
      </c>
      <c r="C2054" s="181"/>
      <c r="D2054" s="181"/>
      <c r="E2054" s="180" t="s">
        <v>22</v>
      </c>
      <c r="F2054" s="181"/>
      <c r="G2054" s="182"/>
      <c r="H2054" s="182"/>
      <c r="I2054" s="177"/>
      <c r="J2054" s="182"/>
      <c r="K2054" s="177"/>
      <c r="L2054" s="182"/>
      <c r="M2054" s="183">
        <f>M2055</f>
        <v>24.79</v>
      </c>
      <c r="N2054" s="183">
        <f>N2055</f>
        <v>173.55</v>
      </c>
      <c r="O2054" s="37"/>
      <c r="P2054" s="67"/>
      <c r="Q2054" s="67"/>
      <c r="R2054" s="68">
        <v>30.75</v>
      </c>
      <c r="S2054" s="68">
        <v>215.25</v>
      </c>
      <c r="T2054" s="162">
        <f t="shared" si="235"/>
        <v>-41.699999999999989</v>
      </c>
      <c r="U2054" s="71">
        <f t="shared" si="236"/>
        <v>0</v>
      </c>
      <c r="V2054" s="71">
        <f t="shared" si="237"/>
        <v>0</v>
      </c>
    </row>
    <row r="2055" spans="1:22" x14ac:dyDescent="0.25">
      <c r="A2055" s="60" t="s">
        <v>5014</v>
      </c>
      <c r="B2055" s="190" t="s">
        <v>2818</v>
      </c>
      <c r="C2055" s="191" t="s">
        <v>107</v>
      </c>
      <c r="D2055" s="192">
        <v>30101</v>
      </c>
      <c r="E2055" s="198" t="s">
        <v>155</v>
      </c>
      <c r="F2055" s="194" t="s">
        <v>125</v>
      </c>
      <c r="G2055" s="195">
        <v>0.7</v>
      </c>
      <c r="H2055" s="196">
        <v>4.9000000000000004</v>
      </c>
      <c r="I2055" s="197">
        <v>34.33</v>
      </c>
      <c r="J2055" s="196">
        <v>27.68</v>
      </c>
      <c r="K2055" s="197">
        <v>9.6</v>
      </c>
      <c r="L2055" s="196">
        <v>7.74</v>
      </c>
      <c r="M2055" s="196">
        <f>TRUNC(((J2055*G2055)+(L2055*G2055)),2)</f>
        <v>24.79</v>
      </c>
      <c r="N2055" s="196">
        <f>TRUNC(((J2055*H2055)+(L2055*H2055)),2)</f>
        <v>173.55</v>
      </c>
      <c r="O2055" s="37"/>
      <c r="P2055" s="71">
        <v>34.33</v>
      </c>
      <c r="Q2055" s="71">
        <v>9.6</v>
      </c>
      <c r="R2055" s="71">
        <v>30.75</v>
      </c>
      <c r="S2055" s="71">
        <v>215.25</v>
      </c>
      <c r="T2055" s="162">
        <f t="shared" si="235"/>
        <v>-41.699999999999989</v>
      </c>
      <c r="U2055" s="71">
        <f t="shared" si="236"/>
        <v>135.63</v>
      </c>
      <c r="V2055" s="71">
        <f t="shared" si="237"/>
        <v>37.92</v>
      </c>
    </row>
    <row r="2056" spans="1:22" x14ac:dyDescent="0.25">
      <c r="A2056" s="60" t="s">
        <v>5015</v>
      </c>
      <c r="B2056" s="178" t="s">
        <v>2819</v>
      </c>
      <c r="C2056" s="181"/>
      <c r="D2056" s="181"/>
      <c r="E2056" s="180" t="s">
        <v>24</v>
      </c>
      <c r="F2056" s="181"/>
      <c r="G2056" s="182"/>
      <c r="H2056" s="182"/>
      <c r="I2056" s="177"/>
      <c r="J2056" s="182"/>
      <c r="K2056" s="177"/>
      <c r="L2056" s="182"/>
      <c r="M2056" s="183">
        <f>SUM(M2057:M2058)</f>
        <v>24.580000000000002</v>
      </c>
      <c r="N2056" s="183">
        <f>SUM(N2057:N2058)</f>
        <v>172.13</v>
      </c>
      <c r="O2056" s="37"/>
      <c r="P2056" s="67"/>
      <c r="Q2056" s="67"/>
      <c r="R2056" s="68">
        <v>30.7</v>
      </c>
      <c r="S2056" s="68">
        <v>214.9</v>
      </c>
      <c r="T2056" s="162">
        <f t="shared" si="235"/>
        <v>-42.77000000000001</v>
      </c>
      <c r="U2056" s="71">
        <f t="shared" si="236"/>
        <v>0</v>
      </c>
      <c r="V2056" s="71">
        <f t="shared" si="237"/>
        <v>0</v>
      </c>
    </row>
    <row r="2057" spans="1:22" ht="24" x14ac:dyDescent="0.3">
      <c r="A2057" s="60" t="s">
        <v>5016</v>
      </c>
      <c r="B2057" s="190" t="s">
        <v>2820</v>
      </c>
      <c r="C2057" s="191" t="s">
        <v>107</v>
      </c>
      <c r="D2057" s="192">
        <v>41140</v>
      </c>
      <c r="E2057" s="193" t="s">
        <v>2943</v>
      </c>
      <c r="F2057" s="194" t="s">
        <v>108</v>
      </c>
      <c r="G2057" s="195">
        <v>9.7200000000000006</v>
      </c>
      <c r="H2057" s="196">
        <v>68.040000000000006</v>
      </c>
      <c r="I2057" s="197">
        <v>0</v>
      </c>
      <c r="J2057" s="196">
        <v>0</v>
      </c>
      <c r="K2057" s="197">
        <v>2.72</v>
      </c>
      <c r="L2057" s="196">
        <v>2.19</v>
      </c>
      <c r="M2057" s="196">
        <f>TRUNC(((J2057*G2057)+(L2057*G2057)),2)</f>
        <v>21.28</v>
      </c>
      <c r="N2057" s="196">
        <f>TRUNC(((J2057*H2057)+(L2057*H2057)),2)</f>
        <v>149</v>
      </c>
      <c r="O2057" s="45"/>
      <c r="P2057" s="71">
        <v>0</v>
      </c>
      <c r="Q2057" s="71">
        <v>2.72</v>
      </c>
      <c r="R2057" s="71">
        <v>26.43</v>
      </c>
      <c r="S2057" s="71">
        <v>185.01</v>
      </c>
      <c r="T2057" s="162">
        <f t="shared" si="235"/>
        <v>-36.009999999999991</v>
      </c>
      <c r="U2057" s="71">
        <f t="shared" si="236"/>
        <v>0</v>
      </c>
      <c r="V2057" s="71">
        <f t="shared" si="237"/>
        <v>149</v>
      </c>
    </row>
    <row r="2058" spans="1:22" x14ac:dyDescent="0.25">
      <c r="A2058" s="60" t="s">
        <v>5017</v>
      </c>
      <c r="B2058" s="190" t="s">
        <v>2821</v>
      </c>
      <c r="C2058" s="191" t="s">
        <v>107</v>
      </c>
      <c r="D2058" s="192">
        <v>40905</v>
      </c>
      <c r="E2058" s="198" t="s">
        <v>1038</v>
      </c>
      <c r="F2058" s="194" t="s">
        <v>108</v>
      </c>
      <c r="G2058" s="195">
        <v>9.7200000000000006</v>
      </c>
      <c r="H2058" s="196">
        <v>68.040000000000006</v>
      </c>
      <c r="I2058" s="197">
        <v>0.11</v>
      </c>
      <c r="J2058" s="196">
        <v>0.08</v>
      </c>
      <c r="K2058" s="197">
        <v>0.33</v>
      </c>
      <c r="L2058" s="196">
        <v>0.26</v>
      </c>
      <c r="M2058" s="196">
        <f>TRUNC(((J2058*G2058)+(L2058*G2058)),2)</f>
        <v>3.3</v>
      </c>
      <c r="N2058" s="196">
        <f>TRUNC(((J2058*H2058)+(L2058*H2058)),2)</f>
        <v>23.13</v>
      </c>
      <c r="O2058" s="37"/>
      <c r="P2058" s="71">
        <v>0.11</v>
      </c>
      <c r="Q2058" s="71">
        <v>0.33</v>
      </c>
      <c r="R2058" s="71">
        <v>4.2699999999999996</v>
      </c>
      <c r="S2058" s="71">
        <v>29.89</v>
      </c>
      <c r="T2058" s="162">
        <f t="shared" si="235"/>
        <v>-6.7600000000000016</v>
      </c>
      <c r="U2058" s="71">
        <f t="shared" si="236"/>
        <v>5.44</v>
      </c>
      <c r="V2058" s="71">
        <f t="shared" si="237"/>
        <v>17.690000000000001</v>
      </c>
    </row>
    <row r="2059" spans="1:22" x14ac:dyDescent="0.25">
      <c r="A2059" s="60" t="s">
        <v>5018</v>
      </c>
      <c r="B2059" s="178" t="s">
        <v>2822</v>
      </c>
      <c r="C2059" s="181"/>
      <c r="D2059" s="181"/>
      <c r="E2059" s="180" t="s">
        <v>26</v>
      </c>
      <c r="F2059" s="181"/>
      <c r="G2059" s="182"/>
      <c r="H2059" s="182"/>
      <c r="I2059" s="177"/>
      <c r="J2059" s="182"/>
      <c r="K2059" s="177"/>
      <c r="L2059" s="182"/>
      <c r="M2059" s="183">
        <f>M2060</f>
        <v>1051.7</v>
      </c>
      <c r="N2059" s="183">
        <f>N2060</f>
        <v>7362.0999999999995</v>
      </c>
      <c r="O2059" s="37"/>
      <c r="P2059" s="67"/>
      <c r="Q2059" s="67"/>
      <c r="R2059" s="68">
        <v>1304.47</v>
      </c>
      <c r="S2059" s="68">
        <v>9131.2900000000009</v>
      </c>
      <c r="T2059" s="162">
        <f t="shared" si="235"/>
        <v>-1769.1900000000014</v>
      </c>
      <c r="U2059" s="71">
        <f t="shared" si="236"/>
        <v>0</v>
      </c>
      <c r="V2059" s="71">
        <f t="shared" si="237"/>
        <v>0</v>
      </c>
    </row>
    <row r="2060" spans="1:22" x14ac:dyDescent="0.25">
      <c r="A2060" s="60" t="s">
        <v>5019</v>
      </c>
      <c r="B2060" s="184" t="s">
        <v>2823</v>
      </c>
      <c r="C2060" s="187"/>
      <c r="D2060" s="187"/>
      <c r="E2060" s="186" t="s">
        <v>2824</v>
      </c>
      <c r="F2060" s="187"/>
      <c r="G2060" s="188"/>
      <c r="H2060" s="188"/>
      <c r="I2060" s="177"/>
      <c r="J2060" s="188"/>
      <c r="K2060" s="177"/>
      <c r="L2060" s="188"/>
      <c r="M2060" s="189">
        <f>SUM(M2061:M2069)</f>
        <v>1051.7</v>
      </c>
      <c r="N2060" s="189">
        <f>SUM(N2061:N2069)</f>
        <v>7362.0999999999995</v>
      </c>
      <c r="O2060" s="37"/>
      <c r="P2060" s="69"/>
      <c r="Q2060" s="69"/>
      <c r="R2060" s="70">
        <v>1304.47</v>
      </c>
      <c r="S2060" s="70">
        <v>9131.2900000000009</v>
      </c>
      <c r="T2060" s="162">
        <f t="shared" si="235"/>
        <v>-1769.1900000000014</v>
      </c>
      <c r="U2060" s="71">
        <f t="shared" si="236"/>
        <v>0</v>
      </c>
      <c r="V2060" s="71">
        <f t="shared" si="237"/>
        <v>0</v>
      </c>
    </row>
    <row r="2061" spans="1:22" x14ac:dyDescent="0.25">
      <c r="A2061" s="60" t="s">
        <v>5020</v>
      </c>
      <c r="B2061" s="190" t="s">
        <v>2825</v>
      </c>
      <c r="C2061" s="191" t="s">
        <v>107</v>
      </c>
      <c r="D2061" s="192">
        <v>50302</v>
      </c>
      <c r="E2061" s="198" t="s">
        <v>198</v>
      </c>
      <c r="F2061" s="194" t="s">
        <v>143</v>
      </c>
      <c r="G2061" s="195">
        <v>8</v>
      </c>
      <c r="H2061" s="196">
        <v>56</v>
      </c>
      <c r="I2061" s="197">
        <v>31.84</v>
      </c>
      <c r="J2061" s="196">
        <v>25.67</v>
      </c>
      <c r="K2061" s="197">
        <v>37.479999999999997</v>
      </c>
      <c r="L2061" s="196">
        <v>30.22</v>
      </c>
      <c r="M2061" s="196">
        <f t="shared" ref="M2061:M2069" si="240">TRUNC(((J2061*G2061)+(L2061*G2061)),2)</f>
        <v>447.12</v>
      </c>
      <c r="N2061" s="196">
        <f t="shared" ref="N2061:N2069" si="241">TRUNC(((J2061*H2061)+(L2061*H2061)),2)</f>
        <v>3129.84</v>
      </c>
      <c r="O2061" s="37"/>
      <c r="P2061" s="71">
        <v>31.84</v>
      </c>
      <c r="Q2061" s="71">
        <v>37.479999999999997</v>
      </c>
      <c r="R2061" s="71">
        <v>554.55999999999995</v>
      </c>
      <c r="S2061" s="71">
        <v>3881.92</v>
      </c>
      <c r="T2061" s="162">
        <f t="shared" ref="T2061:T2124" si="242">N2061-S2061</f>
        <v>-752.07999999999993</v>
      </c>
      <c r="U2061" s="71">
        <f t="shared" si="236"/>
        <v>1437.52</v>
      </c>
      <c r="V2061" s="71">
        <f t="shared" si="237"/>
        <v>1692.32</v>
      </c>
    </row>
    <row r="2062" spans="1:22" x14ac:dyDescent="0.25">
      <c r="A2062" s="60" t="s">
        <v>5021</v>
      </c>
      <c r="B2062" s="190" t="s">
        <v>2826</v>
      </c>
      <c r="C2062" s="191" t="s">
        <v>107</v>
      </c>
      <c r="D2062" s="192">
        <v>52004</v>
      </c>
      <c r="E2062" s="198" t="s">
        <v>231</v>
      </c>
      <c r="F2062" s="194" t="s">
        <v>201</v>
      </c>
      <c r="G2062" s="195">
        <v>7.27</v>
      </c>
      <c r="H2062" s="196">
        <v>50.89</v>
      </c>
      <c r="I2062" s="197">
        <v>9.39</v>
      </c>
      <c r="J2062" s="196">
        <v>7.57</v>
      </c>
      <c r="K2062" s="197">
        <v>2.98</v>
      </c>
      <c r="L2062" s="196">
        <v>2.4</v>
      </c>
      <c r="M2062" s="196">
        <f t="shared" si="240"/>
        <v>72.48</v>
      </c>
      <c r="N2062" s="196">
        <f t="shared" si="241"/>
        <v>507.37</v>
      </c>
      <c r="O2062" s="37"/>
      <c r="P2062" s="71">
        <v>9.39</v>
      </c>
      <c r="Q2062" s="71">
        <v>2.98</v>
      </c>
      <c r="R2062" s="71">
        <v>89.92</v>
      </c>
      <c r="S2062" s="71">
        <v>629.44000000000005</v>
      </c>
      <c r="T2062" s="162">
        <f t="shared" si="242"/>
        <v>-122.07000000000005</v>
      </c>
      <c r="U2062" s="71">
        <f t="shared" si="236"/>
        <v>385.23</v>
      </c>
      <c r="V2062" s="71">
        <f t="shared" si="237"/>
        <v>122.13</v>
      </c>
    </row>
    <row r="2063" spans="1:22" x14ac:dyDescent="0.25">
      <c r="A2063" s="60" t="s">
        <v>5022</v>
      </c>
      <c r="B2063" s="190" t="s">
        <v>2827</v>
      </c>
      <c r="C2063" s="191" t="s">
        <v>107</v>
      </c>
      <c r="D2063" s="192">
        <v>52003</v>
      </c>
      <c r="E2063" s="198" t="s">
        <v>1315</v>
      </c>
      <c r="F2063" s="194" t="s">
        <v>201</v>
      </c>
      <c r="G2063" s="195">
        <v>24.54</v>
      </c>
      <c r="H2063" s="196">
        <v>171.78</v>
      </c>
      <c r="I2063" s="197">
        <v>9.7100000000000009</v>
      </c>
      <c r="J2063" s="196">
        <v>7.83</v>
      </c>
      <c r="K2063" s="197">
        <v>2.98</v>
      </c>
      <c r="L2063" s="196">
        <v>2.4</v>
      </c>
      <c r="M2063" s="196">
        <f t="shared" si="240"/>
        <v>251.04</v>
      </c>
      <c r="N2063" s="196">
        <f t="shared" si="241"/>
        <v>1757.3</v>
      </c>
      <c r="O2063" s="37"/>
      <c r="P2063" s="71">
        <v>9.7100000000000009</v>
      </c>
      <c r="Q2063" s="71">
        <v>2.98</v>
      </c>
      <c r="R2063" s="71">
        <v>311.41000000000003</v>
      </c>
      <c r="S2063" s="71">
        <v>2179.87</v>
      </c>
      <c r="T2063" s="162">
        <f t="shared" si="242"/>
        <v>-422.56999999999994</v>
      </c>
      <c r="U2063" s="71">
        <f t="shared" si="236"/>
        <v>1345.03</v>
      </c>
      <c r="V2063" s="71">
        <f t="shared" si="237"/>
        <v>412.27</v>
      </c>
    </row>
    <row r="2064" spans="1:22" x14ac:dyDescent="0.25">
      <c r="A2064" s="60" t="s">
        <v>5023</v>
      </c>
      <c r="B2064" s="190" t="s">
        <v>2828</v>
      </c>
      <c r="C2064" s="191" t="s">
        <v>107</v>
      </c>
      <c r="D2064" s="192">
        <v>52014</v>
      </c>
      <c r="E2064" s="198" t="s">
        <v>203</v>
      </c>
      <c r="F2064" s="194" t="s">
        <v>201</v>
      </c>
      <c r="G2064" s="195">
        <v>5.45</v>
      </c>
      <c r="H2064" s="196">
        <v>38.15</v>
      </c>
      <c r="I2064" s="197">
        <v>12.69</v>
      </c>
      <c r="J2064" s="196">
        <v>10.23</v>
      </c>
      <c r="K2064" s="197">
        <v>2.61</v>
      </c>
      <c r="L2064" s="196">
        <v>2.1</v>
      </c>
      <c r="M2064" s="196">
        <f t="shared" si="240"/>
        <v>67.19</v>
      </c>
      <c r="N2064" s="196">
        <f t="shared" si="241"/>
        <v>470.38</v>
      </c>
      <c r="O2064" s="37"/>
      <c r="P2064" s="71">
        <v>12.69</v>
      </c>
      <c r="Q2064" s="71">
        <v>2.61</v>
      </c>
      <c r="R2064" s="71">
        <v>83.38</v>
      </c>
      <c r="S2064" s="71">
        <v>583.66</v>
      </c>
      <c r="T2064" s="162">
        <f t="shared" si="242"/>
        <v>-113.27999999999997</v>
      </c>
      <c r="U2064" s="71">
        <f t="shared" ref="U2064:U2126" si="243">TRUNC(J2064*H2064,2)</f>
        <v>390.27</v>
      </c>
      <c r="V2064" s="71">
        <f t="shared" ref="V2064:V2126" si="244">TRUNC(L2064*H2064,2)</f>
        <v>80.11</v>
      </c>
    </row>
    <row r="2065" spans="1:22" x14ac:dyDescent="0.25">
      <c r="A2065" s="60" t="s">
        <v>5024</v>
      </c>
      <c r="B2065" s="190" t="s">
        <v>2829</v>
      </c>
      <c r="C2065" s="191" t="s">
        <v>107</v>
      </c>
      <c r="D2065" s="192">
        <v>50901</v>
      </c>
      <c r="E2065" s="198" t="s">
        <v>213</v>
      </c>
      <c r="F2065" s="194" t="s">
        <v>125</v>
      </c>
      <c r="G2065" s="195">
        <v>0.36</v>
      </c>
      <c r="H2065" s="196">
        <v>2.52</v>
      </c>
      <c r="I2065" s="197">
        <v>0</v>
      </c>
      <c r="J2065" s="196">
        <v>0</v>
      </c>
      <c r="K2065" s="197">
        <v>43.34</v>
      </c>
      <c r="L2065" s="196">
        <v>34.950000000000003</v>
      </c>
      <c r="M2065" s="196">
        <f t="shared" si="240"/>
        <v>12.58</v>
      </c>
      <c r="N2065" s="196">
        <f t="shared" si="241"/>
        <v>88.07</v>
      </c>
      <c r="O2065" s="37"/>
      <c r="P2065" s="71">
        <v>0</v>
      </c>
      <c r="Q2065" s="71">
        <v>43.34</v>
      </c>
      <c r="R2065" s="71">
        <v>15.6</v>
      </c>
      <c r="S2065" s="71">
        <v>109.2</v>
      </c>
      <c r="T2065" s="162">
        <f t="shared" si="242"/>
        <v>-21.13000000000001</v>
      </c>
      <c r="U2065" s="71">
        <f t="shared" si="243"/>
        <v>0</v>
      </c>
      <c r="V2065" s="71">
        <f t="shared" si="244"/>
        <v>88.07</v>
      </c>
    </row>
    <row r="2066" spans="1:22" x14ac:dyDescent="0.25">
      <c r="A2066" s="60" t="s">
        <v>5025</v>
      </c>
      <c r="B2066" s="190" t="s">
        <v>2830</v>
      </c>
      <c r="C2066" s="191" t="s">
        <v>107</v>
      </c>
      <c r="D2066" s="192">
        <v>50902</v>
      </c>
      <c r="E2066" s="198" t="s">
        <v>215</v>
      </c>
      <c r="F2066" s="194" t="s">
        <v>108</v>
      </c>
      <c r="G2066" s="195">
        <v>0.64</v>
      </c>
      <c r="H2066" s="196">
        <v>4.4800000000000004</v>
      </c>
      <c r="I2066" s="197">
        <v>0</v>
      </c>
      <c r="J2066" s="196">
        <v>0</v>
      </c>
      <c r="K2066" s="197">
        <v>5.34</v>
      </c>
      <c r="L2066" s="196">
        <v>4.3</v>
      </c>
      <c r="M2066" s="196">
        <f t="shared" si="240"/>
        <v>2.75</v>
      </c>
      <c r="N2066" s="196">
        <f t="shared" si="241"/>
        <v>19.260000000000002</v>
      </c>
      <c r="O2066" s="37"/>
      <c r="P2066" s="71">
        <v>0</v>
      </c>
      <c r="Q2066" s="71">
        <v>5.34</v>
      </c>
      <c r="R2066" s="71">
        <v>3.41</v>
      </c>
      <c r="S2066" s="71">
        <v>23.87</v>
      </c>
      <c r="T2066" s="162">
        <f t="shared" si="242"/>
        <v>-4.6099999999999994</v>
      </c>
      <c r="U2066" s="71">
        <f t="shared" si="243"/>
        <v>0</v>
      </c>
      <c r="V2066" s="71">
        <f t="shared" si="244"/>
        <v>19.260000000000002</v>
      </c>
    </row>
    <row r="2067" spans="1:22" x14ac:dyDescent="0.3">
      <c r="A2067" s="60" t="s">
        <v>5026</v>
      </c>
      <c r="B2067" s="190" t="s">
        <v>2831</v>
      </c>
      <c r="C2067" s="191" t="s">
        <v>131</v>
      </c>
      <c r="D2067" s="192">
        <v>96616</v>
      </c>
      <c r="E2067" s="198" t="s">
        <v>2832</v>
      </c>
      <c r="F2067" s="194" t="s">
        <v>125</v>
      </c>
      <c r="G2067" s="195">
        <v>0.03</v>
      </c>
      <c r="H2067" s="196">
        <v>0.21</v>
      </c>
      <c r="I2067" s="197">
        <v>439.06</v>
      </c>
      <c r="J2067" s="196">
        <v>354.1</v>
      </c>
      <c r="K2067" s="197">
        <v>221.71</v>
      </c>
      <c r="L2067" s="196">
        <v>178.8</v>
      </c>
      <c r="M2067" s="196">
        <f t="shared" si="240"/>
        <v>15.98</v>
      </c>
      <c r="N2067" s="196">
        <f t="shared" si="241"/>
        <v>111.9</v>
      </c>
      <c r="O2067" s="45"/>
      <c r="P2067" s="71">
        <v>439.06</v>
      </c>
      <c r="Q2067" s="71">
        <v>221.71</v>
      </c>
      <c r="R2067" s="71">
        <v>19.82</v>
      </c>
      <c r="S2067" s="71">
        <v>138.74</v>
      </c>
      <c r="T2067" s="162">
        <f t="shared" si="242"/>
        <v>-26.840000000000003</v>
      </c>
      <c r="U2067" s="71">
        <f t="shared" si="243"/>
        <v>74.36</v>
      </c>
      <c r="V2067" s="71">
        <f t="shared" si="244"/>
        <v>37.54</v>
      </c>
    </row>
    <row r="2068" spans="1:22" x14ac:dyDescent="0.25">
      <c r="A2068" s="60" t="s">
        <v>5027</v>
      </c>
      <c r="B2068" s="190" t="s">
        <v>2833</v>
      </c>
      <c r="C2068" s="191" t="s">
        <v>107</v>
      </c>
      <c r="D2068" s="192">
        <v>51036</v>
      </c>
      <c r="E2068" s="198" t="s">
        <v>219</v>
      </c>
      <c r="F2068" s="194" t="s">
        <v>125</v>
      </c>
      <c r="G2068" s="195">
        <v>0.36</v>
      </c>
      <c r="H2068" s="196">
        <v>2.52</v>
      </c>
      <c r="I2068" s="197">
        <v>588.54</v>
      </c>
      <c r="J2068" s="196">
        <v>474.65</v>
      </c>
      <c r="K2068" s="197">
        <v>0</v>
      </c>
      <c r="L2068" s="196">
        <v>0</v>
      </c>
      <c r="M2068" s="196">
        <f t="shared" si="240"/>
        <v>170.87</v>
      </c>
      <c r="N2068" s="196">
        <f t="shared" si="241"/>
        <v>1196.1099999999999</v>
      </c>
      <c r="O2068" s="37"/>
      <c r="P2068" s="71">
        <v>588.54</v>
      </c>
      <c r="Q2068" s="71">
        <v>0</v>
      </c>
      <c r="R2068" s="71">
        <v>211.87</v>
      </c>
      <c r="S2068" s="71">
        <v>1483.09</v>
      </c>
      <c r="T2068" s="162">
        <f t="shared" si="242"/>
        <v>-286.98</v>
      </c>
      <c r="U2068" s="71">
        <f t="shared" si="243"/>
        <v>1196.1099999999999</v>
      </c>
      <c r="V2068" s="71">
        <f t="shared" si="244"/>
        <v>0</v>
      </c>
    </row>
    <row r="2069" spans="1:22" x14ac:dyDescent="0.3">
      <c r="A2069" s="60" t="s">
        <v>5028</v>
      </c>
      <c r="B2069" s="190" t="s">
        <v>2834</v>
      </c>
      <c r="C2069" s="191" t="s">
        <v>107</v>
      </c>
      <c r="D2069" s="192">
        <v>51060</v>
      </c>
      <c r="E2069" s="198" t="s">
        <v>228</v>
      </c>
      <c r="F2069" s="194" t="s">
        <v>125</v>
      </c>
      <c r="G2069" s="195">
        <v>0.36</v>
      </c>
      <c r="H2069" s="196">
        <v>2.52</v>
      </c>
      <c r="I2069" s="197">
        <v>0.12</v>
      </c>
      <c r="J2069" s="196">
        <v>0.09</v>
      </c>
      <c r="K2069" s="197">
        <v>40.18</v>
      </c>
      <c r="L2069" s="196">
        <v>32.4</v>
      </c>
      <c r="M2069" s="196">
        <f t="shared" si="240"/>
        <v>11.69</v>
      </c>
      <c r="N2069" s="196">
        <f t="shared" si="241"/>
        <v>81.87</v>
      </c>
      <c r="O2069" s="45"/>
      <c r="P2069" s="71">
        <v>0.12</v>
      </c>
      <c r="Q2069" s="71">
        <v>40.18</v>
      </c>
      <c r="R2069" s="71">
        <v>14.5</v>
      </c>
      <c r="S2069" s="71">
        <v>101.5</v>
      </c>
      <c r="T2069" s="162">
        <f t="shared" si="242"/>
        <v>-19.629999999999995</v>
      </c>
      <c r="U2069" s="71">
        <f t="shared" si="243"/>
        <v>0.22</v>
      </c>
      <c r="V2069" s="71">
        <f t="shared" si="244"/>
        <v>81.64</v>
      </c>
    </row>
    <row r="2070" spans="1:22" x14ac:dyDescent="0.25">
      <c r="A2070" s="60" t="s">
        <v>5029</v>
      </c>
      <c r="B2070" s="178" t="s">
        <v>2835</v>
      </c>
      <c r="C2070" s="181"/>
      <c r="D2070" s="181"/>
      <c r="E2070" s="180" t="s">
        <v>38</v>
      </c>
      <c r="F2070" s="181"/>
      <c r="G2070" s="182"/>
      <c r="H2070" s="182"/>
      <c r="I2070" s="177"/>
      <c r="J2070" s="182"/>
      <c r="K2070" s="177"/>
      <c r="L2070" s="182"/>
      <c r="M2070" s="183">
        <f>M2071</f>
        <v>37.01</v>
      </c>
      <c r="N2070" s="183">
        <f>N2071</f>
        <v>259.08</v>
      </c>
      <c r="O2070" s="37"/>
      <c r="P2070" s="67"/>
      <c r="Q2070" s="67"/>
      <c r="R2070" s="68">
        <v>45.9</v>
      </c>
      <c r="S2070" s="68">
        <v>321.3</v>
      </c>
      <c r="T2070" s="162">
        <f t="shared" si="242"/>
        <v>-62.220000000000027</v>
      </c>
      <c r="U2070" s="71">
        <f t="shared" si="243"/>
        <v>0</v>
      </c>
      <c r="V2070" s="71">
        <f t="shared" si="244"/>
        <v>0</v>
      </c>
    </row>
    <row r="2071" spans="1:22" x14ac:dyDescent="0.25">
      <c r="A2071" s="60" t="s">
        <v>5030</v>
      </c>
      <c r="B2071" s="190" t="s">
        <v>2836</v>
      </c>
      <c r="C2071" s="191" t="s">
        <v>107</v>
      </c>
      <c r="D2071" s="192">
        <v>120902</v>
      </c>
      <c r="E2071" s="198" t="s">
        <v>894</v>
      </c>
      <c r="F2071" s="194" t="s">
        <v>108</v>
      </c>
      <c r="G2071" s="195">
        <v>1.32</v>
      </c>
      <c r="H2071" s="196">
        <v>9.24</v>
      </c>
      <c r="I2071" s="197">
        <v>12.97</v>
      </c>
      <c r="J2071" s="196">
        <v>10.46</v>
      </c>
      <c r="K2071" s="197">
        <v>21.81</v>
      </c>
      <c r="L2071" s="196">
        <v>17.579999999999998</v>
      </c>
      <c r="M2071" s="196">
        <f>TRUNC(((J2071*G2071)+(L2071*G2071)),2)</f>
        <v>37.01</v>
      </c>
      <c r="N2071" s="196">
        <f>TRUNC(((J2071*H2071)+(L2071*H2071)),2)</f>
        <v>259.08</v>
      </c>
      <c r="O2071" s="37"/>
      <c r="P2071" s="71">
        <v>12.97</v>
      </c>
      <c r="Q2071" s="71">
        <v>21.81</v>
      </c>
      <c r="R2071" s="71">
        <v>45.9</v>
      </c>
      <c r="S2071" s="71">
        <v>321.3</v>
      </c>
      <c r="T2071" s="162">
        <f t="shared" si="242"/>
        <v>-62.220000000000027</v>
      </c>
      <c r="U2071" s="71">
        <f t="shared" si="243"/>
        <v>96.65</v>
      </c>
      <c r="V2071" s="71">
        <f t="shared" si="244"/>
        <v>162.43</v>
      </c>
    </row>
    <row r="2072" spans="1:22" x14ac:dyDescent="0.25">
      <c r="A2072" s="60" t="s">
        <v>5031</v>
      </c>
      <c r="B2072" s="178" t="s">
        <v>2837</v>
      </c>
      <c r="C2072" s="181"/>
      <c r="D2072" s="181"/>
      <c r="E2072" s="180" t="s">
        <v>40</v>
      </c>
      <c r="F2072" s="181"/>
      <c r="G2072" s="182"/>
      <c r="H2072" s="182"/>
      <c r="I2072" s="177"/>
      <c r="J2072" s="182"/>
      <c r="K2072" s="177"/>
      <c r="L2072" s="182"/>
      <c r="M2072" s="183">
        <f>M2073</f>
        <v>3407.66</v>
      </c>
      <c r="N2072" s="183">
        <f>N2073</f>
        <v>23853.64</v>
      </c>
      <c r="O2072" s="37"/>
      <c r="P2072" s="67"/>
      <c r="Q2072" s="67"/>
      <c r="R2072" s="68">
        <v>4228.6499999999996</v>
      </c>
      <c r="S2072" s="68">
        <v>29600.55</v>
      </c>
      <c r="T2072" s="162">
        <f t="shared" si="242"/>
        <v>-5746.91</v>
      </c>
      <c r="U2072" s="71">
        <f t="shared" si="243"/>
        <v>0</v>
      </c>
      <c r="V2072" s="71">
        <f t="shared" si="244"/>
        <v>0</v>
      </c>
    </row>
    <row r="2073" spans="1:22" ht="36" x14ac:dyDescent="0.3">
      <c r="A2073" s="60" t="s">
        <v>5032</v>
      </c>
      <c r="B2073" s="190" t="s">
        <v>2838</v>
      </c>
      <c r="C2073" s="191" t="s">
        <v>131</v>
      </c>
      <c r="D2073" s="192">
        <v>100775</v>
      </c>
      <c r="E2073" s="198" t="s">
        <v>1226</v>
      </c>
      <c r="F2073" s="194" t="s">
        <v>201</v>
      </c>
      <c r="G2073" s="195">
        <v>263.14</v>
      </c>
      <c r="H2073" s="196">
        <v>1841.98</v>
      </c>
      <c r="I2073" s="197">
        <v>15.21</v>
      </c>
      <c r="J2073" s="196">
        <v>12.26</v>
      </c>
      <c r="K2073" s="197">
        <v>0.86</v>
      </c>
      <c r="L2073" s="196">
        <v>0.69</v>
      </c>
      <c r="M2073" s="196">
        <f>TRUNC(((J2073*G2073)+(L2073*G2073)),2)</f>
        <v>3407.66</v>
      </c>
      <c r="N2073" s="196">
        <f>TRUNC(((J2073*H2073)+(L2073*H2073)),2)</f>
        <v>23853.64</v>
      </c>
      <c r="O2073" s="46"/>
      <c r="P2073" s="71">
        <v>15.21</v>
      </c>
      <c r="Q2073" s="71">
        <v>0.86</v>
      </c>
      <c r="R2073" s="71">
        <v>4228.6499999999996</v>
      </c>
      <c r="S2073" s="71">
        <v>29600.55</v>
      </c>
      <c r="T2073" s="162">
        <f t="shared" si="242"/>
        <v>-5746.91</v>
      </c>
      <c r="U2073" s="71">
        <f t="shared" si="243"/>
        <v>22582.67</v>
      </c>
      <c r="V2073" s="71">
        <f t="shared" si="244"/>
        <v>1270.96</v>
      </c>
    </row>
    <row r="2074" spans="1:22" x14ac:dyDescent="0.25">
      <c r="A2074" s="60" t="s">
        <v>5033</v>
      </c>
      <c r="B2074" s="178" t="s">
        <v>2839</v>
      </c>
      <c r="C2074" s="181"/>
      <c r="D2074" s="181"/>
      <c r="E2074" s="180" t="s">
        <v>42</v>
      </c>
      <c r="F2074" s="181"/>
      <c r="G2074" s="182"/>
      <c r="H2074" s="182"/>
      <c r="I2074" s="177"/>
      <c r="J2074" s="182"/>
      <c r="K2074" s="177"/>
      <c r="L2074" s="182"/>
      <c r="M2074" s="183">
        <f>M2075+M2077</f>
        <v>1041.17</v>
      </c>
      <c r="N2074" s="183">
        <f>N2075+N2077</f>
        <v>7288.2800000000007</v>
      </c>
      <c r="O2074" s="37"/>
      <c r="P2074" s="67"/>
      <c r="Q2074" s="67"/>
      <c r="R2074" s="68">
        <v>1291.21</v>
      </c>
      <c r="S2074" s="68">
        <v>9038.4699999999993</v>
      </c>
      <c r="T2074" s="162">
        <f t="shared" si="242"/>
        <v>-1750.1899999999987</v>
      </c>
      <c r="U2074" s="71">
        <f t="shared" si="243"/>
        <v>0</v>
      </c>
      <c r="V2074" s="71">
        <f t="shared" si="244"/>
        <v>0</v>
      </c>
    </row>
    <row r="2075" spans="1:22" x14ac:dyDescent="0.25">
      <c r="A2075" s="60" t="s">
        <v>5034</v>
      </c>
      <c r="B2075" s="184" t="s">
        <v>2840</v>
      </c>
      <c r="C2075" s="187"/>
      <c r="D2075" s="187"/>
      <c r="E2075" s="186" t="s">
        <v>2841</v>
      </c>
      <c r="F2075" s="187"/>
      <c r="G2075" s="188"/>
      <c r="H2075" s="188"/>
      <c r="I2075" s="177"/>
      <c r="J2075" s="188"/>
      <c r="K2075" s="177"/>
      <c r="L2075" s="188"/>
      <c r="M2075" s="189">
        <f>M2076</f>
        <v>856.39</v>
      </c>
      <c r="N2075" s="189">
        <f>N2076</f>
        <v>5994.77</v>
      </c>
      <c r="O2075" s="37"/>
      <c r="P2075" s="69"/>
      <c r="Q2075" s="69"/>
      <c r="R2075" s="70">
        <v>1062.07</v>
      </c>
      <c r="S2075" s="70">
        <v>7434.49</v>
      </c>
      <c r="T2075" s="162">
        <f t="shared" si="242"/>
        <v>-1439.7199999999993</v>
      </c>
      <c r="U2075" s="71">
        <f t="shared" si="243"/>
        <v>0</v>
      </c>
      <c r="V2075" s="71">
        <f t="shared" si="244"/>
        <v>0</v>
      </c>
    </row>
    <row r="2076" spans="1:22" x14ac:dyDescent="0.25">
      <c r="A2076" s="60" t="s">
        <v>5035</v>
      </c>
      <c r="B2076" s="190" t="s">
        <v>2842</v>
      </c>
      <c r="C2076" s="191" t="s">
        <v>107</v>
      </c>
      <c r="D2076" s="192">
        <v>160967</v>
      </c>
      <c r="E2076" s="198" t="s">
        <v>2843</v>
      </c>
      <c r="F2076" s="194" t="s">
        <v>108</v>
      </c>
      <c r="G2076" s="195">
        <v>12.96</v>
      </c>
      <c r="H2076" s="196">
        <v>90.72</v>
      </c>
      <c r="I2076" s="197">
        <v>75.97</v>
      </c>
      <c r="J2076" s="196">
        <v>61.26</v>
      </c>
      <c r="K2076" s="197">
        <v>5.98</v>
      </c>
      <c r="L2076" s="196">
        <v>4.82</v>
      </c>
      <c r="M2076" s="196">
        <f>TRUNC(((J2076*G2076)+(L2076*G2076)),2)</f>
        <v>856.39</v>
      </c>
      <c r="N2076" s="196">
        <f>TRUNC(((J2076*H2076)+(L2076*H2076)),2)</f>
        <v>5994.77</v>
      </c>
      <c r="O2076" s="37"/>
      <c r="P2076" s="71">
        <v>75.97</v>
      </c>
      <c r="Q2076" s="71">
        <v>5.98</v>
      </c>
      <c r="R2076" s="71">
        <v>1062.07</v>
      </c>
      <c r="S2076" s="71">
        <v>7434.49</v>
      </c>
      <c r="T2076" s="162">
        <f t="shared" si="242"/>
        <v>-1439.7199999999993</v>
      </c>
      <c r="U2076" s="71">
        <f t="shared" si="243"/>
        <v>5557.5</v>
      </c>
      <c r="V2076" s="71">
        <f t="shared" si="244"/>
        <v>437.27</v>
      </c>
    </row>
    <row r="2077" spans="1:22" x14ac:dyDescent="0.25">
      <c r="A2077" s="60" t="s">
        <v>5036</v>
      </c>
      <c r="B2077" s="184" t="s">
        <v>2844</v>
      </c>
      <c r="C2077" s="187"/>
      <c r="D2077" s="187"/>
      <c r="E2077" s="186" t="s">
        <v>898</v>
      </c>
      <c r="F2077" s="187"/>
      <c r="G2077" s="188"/>
      <c r="H2077" s="188"/>
      <c r="I2077" s="177"/>
      <c r="J2077" s="188"/>
      <c r="K2077" s="177"/>
      <c r="L2077" s="188"/>
      <c r="M2077" s="189">
        <f>M2078</f>
        <v>184.78</v>
      </c>
      <c r="N2077" s="189">
        <f>N2078</f>
        <v>1293.51</v>
      </c>
      <c r="O2077" s="37"/>
      <c r="P2077" s="69"/>
      <c r="Q2077" s="69"/>
      <c r="R2077" s="70">
        <v>229.14</v>
      </c>
      <c r="S2077" s="70">
        <v>1603.98</v>
      </c>
      <c r="T2077" s="162">
        <f t="shared" si="242"/>
        <v>-310.47000000000003</v>
      </c>
      <c r="U2077" s="71">
        <f t="shared" si="243"/>
        <v>0</v>
      </c>
      <c r="V2077" s="71">
        <f t="shared" si="244"/>
        <v>0</v>
      </c>
    </row>
    <row r="2078" spans="1:22" x14ac:dyDescent="0.25">
      <c r="A2078" s="60" t="s">
        <v>5037</v>
      </c>
      <c r="B2078" s="190" t="s">
        <v>2845</v>
      </c>
      <c r="C2078" s="191" t="s">
        <v>107</v>
      </c>
      <c r="D2078" s="192">
        <v>160601</v>
      </c>
      <c r="E2078" s="198" t="s">
        <v>900</v>
      </c>
      <c r="F2078" s="194" t="s">
        <v>143</v>
      </c>
      <c r="G2078" s="195">
        <v>3.6</v>
      </c>
      <c r="H2078" s="196">
        <v>25.2</v>
      </c>
      <c r="I2078" s="197">
        <v>29.45</v>
      </c>
      <c r="J2078" s="196">
        <v>23.75</v>
      </c>
      <c r="K2078" s="197">
        <v>34.200000000000003</v>
      </c>
      <c r="L2078" s="196">
        <v>27.58</v>
      </c>
      <c r="M2078" s="196">
        <f>TRUNC(((J2078*G2078)+(L2078*G2078)),2)</f>
        <v>184.78</v>
      </c>
      <c r="N2078" s="196">
        <f>TRUNC(((J2078*H2078)+(L2078*H2078)),2)</f>
        <v>1293.51</v>
      </c>
      <c r="O2078" s="37"/>
      <c r="P2078" s="71">
        <v>29.45</v>
      </c>
      <c r="Q2078" s="71">
        <v>34.200000000000003</v>
      </c>
      <c r="R2078" s="71">
        <v>229.14</v>
      </c>
      <c r="S2078" s="71">
        <v>1603.98</v>
      </c>
      <c r="T2078" s="162">
        <f t="shared" si="242"/>
        <v>-310.47000000000003</v>
      </c>
      <c r="U2078" s="71">
        <f t="shared" si="243"/>
        <v>598.5</v>
      </c>
      <c r="V2078" s="71">
        <f t="shared" si="244"/>
        <v>695.01</v>
      </c>
    </row>
    <row r="2079" spans="1:22" x14ac:dyDescent="0.25">
      <c r="A2079" s="60" t="s">
        <v>5038</v>
      </c>
      <c r="B2079" s="178" t="s">
        <v>2846</v>
      </c>
      <c r="C2079" s="181"/>
      <c r="D2079" s="181"/>
      <c r="E2079" s="180" t="s">
        <v>52</v>
      </c>
      <c r="F2079" s="181"/>
      <c r="G2079" s="182"/>
      <c r="H2079" s="182"/>
      <c r="I2079" s="177"/>
      <c r="J2079" s="182"/>
      <c r="K2079" s="177"/>
      <c r="L2079" s="182"/>
      <c r="M2079" s="183">
        <f>M2080</f>
        <v>1054.8499999999999</v>
      </c>
      <c r="N2079" s="183">
        <f>N2080</f>
        <v>7383.9899999999989</v>
      </c>
      <c r="O2079" s="37"/>
      <c r="P2079" s="67"/>
      <c r="Q2079" s="67"/>
      <c r="R2079" s="68">
        <v>1308.22</v>
      </c>
      <c r="S2079" s="68">
        <v>9157.5400000000009</v>
      </c>
      <c r="T2079" s="162">
        <f t="shared" si="242"/>
        <v>-1773.550000000002</v>
      </c>
      <c r="U2079" s="71">
        <f t="shared" si="243"/>
        <v>0</v>
      </c>
      <c r="V2079" s="71">
        <f t="shared" si="244"/>
        <v>0</v>
      </c>
    </row>
    <row r="2080" spans="1:22" x14ac:dyDescent="0.3">
      <c r="A2080" s="60" t="s">
        <v>5039</v>
      </c>
      <c r="B2080" s="184" t="s">
        <v>2847</v>
      </c>
      <c r="C2080" s="187"/>
      <c r="D2080" s="187"/>
      <c r="E2080" s="186" t="s">
        <v>2366</v>
      </c>
      <c r="F2080" s="187"/>
      <c r="G2080" s="188"/>
      <c r="H2080" s="188"/>
      <c r="I2080" s="177"/>
      <c r="J2080" s="188"/>
      <c r="K2080" s="177"/>
      <c r="L2080" s="188"/>
      <c r="M2080" s="189">
        <f>SUM(M2081:M2083)</f>
        <v>1054.8499999999999</v>
      </c>
      <c r="N2080" s="189">
        <f>SUM(N2081:N2083)</f>
        <v>7383.9899999999989</v>
      </c>
      <c r="P2080" s="69"/>
      <c r="Q2080" s="69"/>
      <c r="R2080" s="70">
        <v>1308.22</v>
      </c>
      <c r="S2080" s="70">
        <v>9157.5400000000009</v>
      </c>
      <c r="T2080" s="162">
        <f t="shared" si="242"/>
        <v>-1773.550000000002</v>
      </c>
      <c r="U2080" s="71">
        <f t="shared" si="243"/>
        <v>0</v>
      </c>
      <c r="V2080" s="71">
        <f t="shared" si="244"/>
        <v>0</v>
      </c>
    </row>
    <row r="2081" spans="1:22" x14ac:dyDescent="0.3">
      <c r="A2081" s="60" t="s">
        <v>5040</v>
      </c>
      <c r="B2081" s="190" t="s">
        <v>2848</v>
      </c>
      <c r="C2081" s="191" t="s">
        <v>107</v>
      </c>
      <c r="D2081" s="192">
        <v>220101</v>
      </c>
      <c r="E2081" s="198" t="s">
        <v>1261</v>
      </c>
      <c r="F2081" s="194" t="s">
        <v>108</v>
      </c>
      <c r="G2081" s="195">
        <v>9.7200000000000006</v>
      </c>
      <c r="H2081" s="196">
        <v>68.040000000000006</v>
      </c>
      <c r="I2081" s="197">
        <v>26.78</v>
      </c>
      <c r="J2081" s="196">
        <v>21.59</v>
      </c>
      <c r="K2081" s="197">
        <v>11.05</v>
      </c>
      <c r="L2081" s="196">
        <v>8.91</v>
      </c>
      <c r="M2081" s="196">
        <f>TRUNC(((J2081*G2081)+(L2081*G2081)),2)</f>
        <v>296.45999999999998</v>
      </c>
      <c r="N2081" s="196">
        <f>TRUNC(((J2081*H2081)+(L2081*H2081)),2)</f>
        <v>2075.2199999999998</v>
      </c>
      <c r="P2081" s="71">
        <v>26.78</v>
      </c>
      <c r="Q2081" s="71">
        <v>11.05</v>
      </c>
      <c r="R2081" s="71">
        <v>367.7</v>
      </c>
      <c r="S2081" s="71">
        <v>2573.9</v>
      </c>
      <c r="T2081" s="162">
        <f t="shared" si="242"/>
        <v>-498.68000000000029</v>
      </c>
      <c r="U2081" s="71">
        <f t="shared" si="243"/>
        <v>1468.98</v>
      </c>
      <c r="V2081" s="71">
        <f t="shared" si="244"/>
        <v>606.23</v>
      </c>
    </row>
    <row r="2082" spans="1:22" x14ac:dyDescent="0.3">
      <c r="A2082" s="60" t="s">
        <v>5041</v>
      </c>
      <c r="B2082" s="190" t="s">
        <v>2849</v>
      </c>
      <c r="C2082" s="191" t="s">
        <v>107</v>
      </c>
      <c r="D2082" s="192">
        <v>221101</v>
      </c>
      <c r="E2082" s="198" t="s">
        <v>953</v>
      </c>
      <c r="F2082" s="194" t="s">
        <v>108</v>
      </c>
      <c r="G2082" s="195">
        <v>9.7200000000000006</v>
      </c>
      <c r="H2082" s="196">
        <v>68.040000000000006</v>
      </c>
      <c r="I2082" s="197">
        <v>68.959999999999994</v>
      </c>
      <c r="J2082" s="196">
        <v>55.61</v>
      </c>
      <c r="K2082" s="197">
        <v>18.32</v>
      </c>
      <c r="L2082" s="196">
        <v>14.77</v>
      </c>
      <c r="M2082" s="196">
        <f>TRUNC(((J2082*G2082)+(L2082*G2082)),2)</f>
        <v>684.09</v>
      </c>
      <c r="N2082" s="196">
        <f>TRUNC(((J2082*H2082)+(L2082*H2082)),2)</f>
        <v>4788.6499999999996</v>
      </c>
      <c r="P2082" s="71">
        <v>68.959999999999994</v>
      </c>
      <c r="Q2082" s="71">
        <v>18.32</v>
      </c>
      <c r="R2082" s="71">
        <v>848.36</v>
      </c>
      <c r="S2082" s="71">
        <v>5938.52</v>
      </c>
      <c r="T2082" s="162">
        <f t="shared" si="242"/>
        <v>-1149.8700000000008</v>
      </c>
      <c r="U2082" s="71">
        <f t="shared" si="243"/>
        <v>3783.7</v>
      </c>
      <c r="V2082" s="71">
        <f t="shared" si="244"/>
        <v>1004.95</v>
      </c>
    </row>
    <row r="2083" spans="1:22" x14ac:dyDescent="0.3">
      <c r="A2083" s="60" t="s">
        <v>5042</v>
      </c>
      <c r="B2083" s="190" t="s">
        <v>2850</v>
      </c>
      <c r="C2083" s="191" t="s">
        <v>107</v>
      </c>
      <c r="D2083" s="192">
        <v>221102</v>
      </c>
      <c r="E2083" s="198" t="s">
        <v>1264</v>
      </c>
      <c r="F2083" s="194" t="s">
        <v>143</v>
      </c>
      <c r="G2083" s="195">
        <v>4.8</v>
      </c>
      <c r="H2083" s="196">
        <v>33.6</v>
      </c>
      <c r="I2083" s="197">
        <v>19.2</v>
      </c>
      <c r="J2083" s="196">
        <v>15.48</v>
      </c>
      <c r="K2083" s="197">
        <v>0</v>
      </c>
      <c r="L2083" s="196">
        <v>0</v>
      </c>
      <c r="M2083" s="196">
        <f>TRUNC(((J2083*G2083)+(L2083*G2083)),2)</f>
        <v>74.3</v>
      </c>
      <c r="N2083" s="196">
        <f>TRUNC(((J2083*H2083)+(L2083*H2083)),2)</f>
        <v>520.12</v>
      </c>
      <c r="P2083" s="71">
        <v>19.2</v>
      </c>
      <c r="Q2083" s="71">
        <v>0</v>
      </c>
      <c r="R2083" s="71">
        <v>92.16</v>
      </c>
      <c r="S2083" s="71">
        <v>645.12</v>
      </c>
      <c r="T2083" s="162">
        <f t="shared" si="242"/>
        <v>-125</v>
      </c>
      <c r="U2083" s="71">
        <f t="shared" si="243"/>
        <v>520.12</v>
      </c>
      <c r="V2083" s="71">
        <f t="shared" si="244"/>
        <v>0</v>
      </c>
    </row>
    <row r="2084" spans="1:22" x14ac:dyDescent="0.3">
      <c r="A2084" s="60" t="s">
        <v>5043</v>
      </c>
      <c r="B2084" s="178" t="s">
        <v>2851</v>
      </c>
      <c r="C2084" s="181"/>
      <c r="D2084" s="181"/>
      <c r="E2084" s="180" t="s">
        <v>60</v>
      </c>
      <c r="F2084" s="181"/>
      <c r="G2084" s="182"/>
      <c r="H2084" s="182"/>
      <c r="I2084" s="177"/>
      <c r="J2084" s="182"/>
      <c r="K2084" s="177"/>
      <c r="L2084" s="182"/>
      <c r="M2084" s="183">
        <f>M2085+M2087</f>
        <v>152.66</v>
      </c>
      <c r="N2084" s="183">
        <f>N2085+N2087</f>
        <v>1068.6499999999999</v>
      </c>
      <c r="P2084" s="67"/>
      <c r="Q2084" s="67"/>
      <c r="R2084" s="68">
        <v>189.43</v>
      </c>
      <c r="S2084" s="68">
        <v>1326.01</v>
      </c>
      <c r="T2084" s="162">
        <f t="shared" si="242"/>
        <v>-257.36000000000013</v>
      </c>
      <c r="U2084" s="71">
        <f t="shared" si="243"/>
        <v>0</v>
      </c>
      <c r="V2084" s="71">
        <f t="shared" si="244"/>
        <v>0</v>
      </c>
    </row>
    <row r="2085" spans="1:22" x14ac:dyDescent="0.3">
      <c r="A2085" s="60" t="s">
        <v>5044</v>
      </c>
      <c r="B2085" s="184" t="s">
        <v>2852</v>
      </c>
      <c r="C2085" s="187"/>
      <c r="D2085" s="187"/>
      <c r="E2085" s="186" t="s">
        <v>2853</v>
      </c>
      <c r="F2085" s="187"/>
      <c r="G2085" s="188"/>
      <c r="H2085" s="188"/>
      <c r="I2085" s="177"/>
      <c r="J2085" s="188"/>
      <c r="K2085" s="177"/>
      <c r="L2085" s="188"/>
      <c r="M2085" s="189">
        <f>M2086</f>
        <v>10.62</v>
      </c>
      <c r="N2085" s="189">
        <f>N2086</f>
        <v>74.36</v>
      </c>
      <c r="P2085" s="69"/>
      <c r="Q2085" s="69"/>
      <c r="R2085" s="70">
        <v>13.18</v>
      </c>
      <c r="S2085" s="70">
        <v>92.26</v>
      </c>
      <c r="T2085" s="162">
        <f t="shared" si="242"/>
        <v>-17.900000000000006</v>
      </c>
      <c r="U2085" s="71">
        <f t="shared" si="243"/>
        <v>0</v>
      </c>
      <c r="V2085" s="71">
        <f t="shared" si="244"/>
        <v>0</v>
      </c>
    </row>
    <row r="2086" spans="1:22" x14ac:dyDescent="0.3">
      <c r="A2086" s="60" t="s">
        <v>5045</v>
      </c>
      <c r="B2086" s="190" t="s">
        <v>2854</v>
      </c>
      <c r="C2086" s="191" t="s">
        <v>107</v>
      </c>
      <c r="D2086" s="192">
        <v>261000</v>
      </c>
      <c r="E2086" s="198" t="s">
        <v>484</v>
      </c>
      <c r="F2086" s="194" t="s">
        <v>108</v>
      </c>
      <c r="G2086" s="195">
        <v>0.98</v>
      </c>
      <c r="H2086" s="196">
        <v>6.86</v>
      </c>
      <c r="I2086" s="197">
        <v>5.47</v>
      </c>
      <c r="J2086" s="196">
        <v>4.41</v>
      </c>
      <c r="K2086" s="197">
        <v>7.98</v>
      </c>
      <c r="L2086" s="196">
        <v>6.43</v>
      </c>
      <c r="M2086" s="196">
        <f>TRUNC(((J2086*G2086)+(L2086*G2086)),2)</f>
        <v>10.62</v>
      </c>
      <c r="N2086" s="196">
        <f>TRUNC(((J2086*H2086)+(L2086*H2086)),2)</f>
        <v>74.36</v>
      </c>
      <c r="P2086" s="71">
        <v>5.47</v>
      </c>
      <c r="Q2086" s="71">
        <v>7.98</v>
      </c>
      <c r="R2086" s="71">
        <v>13.18</v>
      </c>
      <c r="S2086" s="71">
        <v>92.26</v>
      </c>
      <c r="T2086" s="162">
        <f t="shared" si="242"/>
        <v>-17.900000000000006</v>
      </c>
      <c r="U2086" s="71">
        <f t="shared" si="243"/>
        <v>30.25</v>
      </c>
      <c r="V2086" s="71">
        <f t="shared" si="244"/>
        <v>44.1</v>
      </c>
    </row>
    <row r="2087" spans="1:22" x14ac:dyDescent="0.3">
      <c r="A2087" s="60" t="s">
        <v>5046</v>
      </c>
      <c r="B2087" s="184" t="s">
        <v>2855</v>
      </c>
      <c r="C2087" s="187"/>
      <c r="D2087" s="187"/>
      <c r="E2087" s="186" t="s">
        <v>69</v>
      </c>
      <c r="F2087" s="187"/>
      <c r="G2087" s="188"/>
      <c r="H2087" s="188"/>
      <c r="I2087" s="177"/>
      <c r="J2087" s="188"/>
      <c r="K2087" s="177"/>
      <c r="L2087" s="188"/>
      <c r="M2087" s="189">
        <f>M2088</f>
        <v>142.04</v>
      </c>
      <c r="N2087" s="189">
        <f>N2088</f>
        <v>994.29</v>
      </c>
      <c r="P2087" s="69"/>
      <c r="Q2087" s="69"/>
      <c r="R2087" s="70">
        <v>176.25</v>
      </c>
      <c r="S2087" s="70">
        <v>1233.75</v>
      </c>
      <c r="T2087" s="162">
        <f t="shared" si="242"/>
        <v>-239.46000000000004</v>
      </c>
      <c r="U2087" s="71">
        <f t="shared" si="243"/>
        <v>0</v>
      </c>
      <c r="V2087" s="71">
        <f t="shared" si="244"/>
        <v>0</v>
      </c>
    </row>
    <row r="2088" spans="1:22" x14ac:dyDescent="0.3">
      <c r="A2088" s="60" t="s">
        <v>5047</v>
      </c>
      <c r="B2088" s="190" t="s">
        <v>2856</v>
      </c>
      <c r="C2088" s="191" t="s">
        <v>107</v>
      </c>
      <c r="D2088" s="192">
        <v>261609</v>
      </c>
      <c r="E2088" s="198" t="s">
        <v>1686</v>
      </c>
      <c r="F2088" s="194" t="s">
        <v>108</v>
      </c>
      <c r="G2088" s="195">
        <v>12.96</v>
      </c>
      <c r="H2088" s="196">
        <v>90.72</v>
      </c>
      <c r="I2088" s="197">
        <v>9.65</v>
      </c>
      <c r="J2088" s="196">
        <v>7.78</v>
      </c>
      <c r="K2088" s="197">
        <v>3.95</v>
      </c>
      <c r="L2088" s="196">
        <v>3.18</v>
      </c>
      <c r="M2088" s="196">
        <f>TRUNC(((J2088*G2088)+(L2088*G2088)),2)</f>
        <v>142.04</v>
      </c>
      <c r="N2088" s="196">
        <f>TRUNC(((J2088*H2088)+(L2088*H2088)),2)</f>
        <v>994.29</v>
      </c>
      <c r="P2088" s="71">
        <v>9.65</v>
      </c>
      <c r="Q2088" s="71">
        <v>3.95</v>
      </c>
      <c r="R2088" s="71">
        <v>176.25</v>
      </c>
      <c r="S2088" s="71">
        <v>1233.75</v>
      </c>
      <c r="T2088" s="162">
        <f t="shared" si="242"/>
        <v>-239.46000000000004</v>
      </c>
      <c r="U2088" s="71">
        <f t="shared" si="243"/>
        <v>705.8</v>
      </c>
      <c r="V2088" s="71">
        <f t="shared" si="244"/>
        <v>288.48</v>
      </c>
    </row>
    <row r="2089" spans="1:22" x14ac:dyDescent="0.3">
      <c r="A2089" s="60" t="s">
        <v>5048</v>
      </c>
      <c r="B2089" s="171">
        <v>11</v>
      </c>
      <c r="C2089" s="210"/>
      <c r="D2089" s="210"/>
      <c r="E2089" s="173" t="s">
        <v>2857</v>
      </c>
      <c r="F2089" s="174" t="s">
        <v>102</v>
      </c>
      <c r="G2089" s="175">
        <v>2</v>
      </c>
      <c r="H2089" s="176"/>
      <c r="I2089" s="177"/>
      <c r="J2089" s="176"/>
      <c r="K2089" s="177"/>
      <c r="L2089" s="176"/>
      <c r="M2089" s="175">
        <f>M2090+M2092+M2094+M2097+M2108+M2110+M2112+M2117+M2122</f>
        <v>10592.350000000002</v>
      </c>
      <c r="N2089" s="175">
        <f>N2090+N2092+N2094+N2097+N2108+N2110+N2112+N2117+N2122</f>
        <v>21184.760000000002</v>
      </c>
      <c r="P2089" s="66"/>
      <c r="Q2089" s="66"/>
      <c r="R2089" s="65">
        <v>13140.95</v>
      </c>
      <c r="S2089" s="65">
        <v>26281.9</v>
      </c>
      <c r="T2089" s="162">
        <f t="shared" si="242"/>
        <v>-5097.1399999999994</v>
      </c>
      <c r="U2089" s="71">
        <f t="shared" si="243"/>
        <v>0</v>
      </c>
      <c r="V2089" s="71">
        <f t="shared" si="244"/>
        <v>0</v>
      </c>
    </row>
    <row r="2090" spans="1:22" x14ac:dyDescent="0.3">
      <c r="A2090" s="60" t="s">
        <v>5049</v>
      </c>
      <c r="B2090" s="178" t="s">
        <v>2858</v>
      </c>
      <c r="C2090" s="181"/>
      <c r="D2090" s="181"/>
      <c r="E2090" s="180" t="s">
        <v>20</v>
      </c>
      <c r="F2090" s="181"/>
      <c r="G2090" s="182"/>
      <c r="H2090" s="182"/>
      <c r="I2090" s="177"/>
      <c r="J2090" s="182"/>
      <c r="K2090" s="177"/>
      <c r="L2090" s="182"/>
      <c r="M2090" s="183">
        <f>M2091</f>
        <v>86.48</v>
      </c>
      <c r="N2090" s="183">
        <f>N2091</f>
        <v>172.97</v>
      </c>
      <c r="P2090" s="67"/>
      <c r="Q2090" s="67"/>
      <c r="R2090" s="68">
        <v>107.65</v>
      </c>
      <c r="S2090" s="68">
        <v>215.3</v>
      </c>
      <c r="T2090" s="162">
        <f t="shared" si="242"/>
        <v>-42.330000000000013</v>
      </c>
      <c r="U2090" s="71">
        <f t="shared" si="243"/>
        <v>0</v>
      </c>
      <c r="V2090" s="71">
        <f t="shared" si="244"/>
        <v>0</v>
      </c>
    </row>
    <row r="2091" spans="1:22" ht="24" x14ac:dyDescent="0.3">
      <c r="A2091" s="60" t="s">
        <v>5050</v>
      </c>
      <c r="B2091" s="190" t="s">
        <v>2859</v>
      </c>
      <c r="C2091" s="191" t="s">
        <v>107</v>
      </c>
      <c r="D2091" s="192">
        <v>20701</v>
      </c>
      <c r="E2091" s="198" t="s">
        <v>1032</v>
      </c>
      <c r="F2091" s="194" t="s">
        <v>108</v>
      </c>
      <c r="G2091" s="195">
        <v>20.16</v>
      </c>
      <c r="H2091" s="196">
        <v>40.32</v>
      </c>
      <c r="I2091" s="197">
        <v>3.73</v>
      </c>
      <c r="J2091" s="196">
        <v>3</v>
      </c>
      <c r="K2091" s="197">
        <v>1.61</v>
      </c>
      <c r="L2091" s="196">
        <v>1.29</v>
      </c>
      <c r="M2091" s="196">
        <f>TRUNC(((J2091*G2091)+(L2091*G2091)),2)</f>
        <v>86.48</v>
      </c>
      <c r="N2091" s="196">
        <f>TRUNC(((J2091*H2091)+(L2091*H2091)),2)</f>
        <v>172.97</v>
      </c>
      <c r="P2091" s="71">
        <v>3.73</v>
      </c>
      <c r="Q2091" s="71">
        <v>1.61</v>
      </c>
      <c r="R2091" s="71">
        <v>107.65</v>
      </c>
      <c r="S2091" s="71">
        <v>215.3</v>
      </c>
      <c r="T2091" s="162">
        <f t="shared" si="242"/>
        <v>-42.330000000000013</v>
      </c>
      <c r="U2091" s="71">
        <f t="shared" si="243"/>
        <v>120.96</v>
      </c>
      <c r="V2091" s="71">
        <f t="shared" si="244"/>
        <v>52.01</v>
      </c>
    </row>
    <row r="2092" spans="1:22" x14ac:dyDescent="0.3">
      <c r="A2092" s="60" t="s">
        <v>5051</v>
      </c>
      <c r="B2092" s="178" t="s">
        <v>2860</v>
      </c>
      <c r="C2092" s="181"/>
      <c r="D2092" s="181"/>
      <c r="E2092" s="180" t="s">
        <v>22</v>
      </c>
      <c r="F2092" s="181"/>
      <c r="G2092" s="182"/>
      <c r="H2092" s="182"/>
      <c r="I2092" s="177"/>
      <c r="J2092" s="182"/>
      <c r="K2092" s="177"/>
      <c r="L2092" s="182"/>
      <c r="M2092" s="183">
        <f>M2093</f>
        <v>49.94</v>
      </c>
      <c r="N2092" s="183">
        <f>N2093</f>
        <v>99.88</v>
      </c>
      <c r="P2092" s="67"/>
      <c r="Q2092" s="67"/>
      <c r="R2092" s="68">
        <v>61.94</v>
      </c>
      <c r="S2092" s="68">
        <v>123.88</v>
      </c>
      <c r="T2092" s="162">
        <f t="shared" si="242"/>
        <v>-24</v>
      </c>
      <c r="U2092" s="71">
        <f t="shared" si="243"/>
        <v>0</v>
      </c>
      <c r="V2092" s="71">
        <f t="shared" si="244"/>
        <v>0</v>
      </c>
    </row>
    <row r="2093" spans="1:22" x14ac:dyDescent="0.3">
      <c r="A2093" s="60" t="s">
        <v>5052</v>
      </c>
      <c r="B2093" s="190" t="s">
        <v>2861</v>
      </c>
      <c r="C2093" s="191" t="s">
        <v>107</v>
      </c>
      <c r="D2093" s="192">
        <v>30101</v>
      </c>
      <c r="E2093" s="198" t="s">
        <v>155</v>
      </c>
      <c r="F2093" s="194" t="s">
        <v>125</v>
      </c>
      <c r="G2093" s="195">
        <v>1.41</v>
      </c>
      <c r="H2093" s="196">
        <v>2.82</v>
      </c>
      <c r="I2093" s="197">
        <v>34.33</v>
      </c>
      <c r="J2093" s="196">
        <v>27.68</v>
      </c>
      <c r="K2093" s="197">
        <v>9.6</v>
      </c>
      <c r="L2093" s="196">
        <v>7.74</v>
      </c>
      <c r="M2093" s="196">
        <f>TRUNC(((J2093*G2093)+(L2093*G2093)),2)</f>
        <v>49.94</v>
      </c>
      <c r="N2093" s="196">
        <f>TRUNC(((J2093*H2093)+(L2093*H2093)),2)</f>
        <v>99.88</v>
      </c>
      <c r="P2093" s="71">
        <v>34.33</v>
      </c>
      <c r="Q2093" s="71">
        <v>9.6</v>
      </c>
      <c r="R2093" s="71">
        <v>61.94</v>
      </c>
      <c r="S2093" s="71">
        <v>123.88</v>
      </c>
      <c r="T2093" s="162">
        <f t="shared" si="242"/>
        <v>-24</v>
      </c>
      <c r="U2093" s="71">
        <f t="shared" si="243"/>
        <v>78.05</v>
      </c>
      <c r="V2093" s="71">
        <f t="shared" si="244"/>
        <v>21.82</v>
      </c>
    </row>
    <row r="2094" spans="1:22" x14ac:dyDescent="0.3">
      <c r="A2094" s="60" t="s">
        <v>5053</v>
      </c>
      <c r="B2094" s="178" t="s">
        <v>2862</v>
      </c>
      <c r="C2094" s="181"/>
      <c r="D2094" s="181"/>
      <c r="E2094" s="180" t="s">
        <v>24</v>
      </c>
      <c r="F2094" s="181"/>
      <c r="G2094" s="182"/>
      <c r="H2094" s="182"/>
      <c r="I2094" s="177"/>
      <c r="J2094" s="182"/>
      <c r="K2094" s="177"/>
      <c r="L2094" s="182"/>
      <c r="M2094" s="183">
        <f>SUM(M2095:M2096)</f>
        <v>128.5</v>
      </c>
      <c r="N2094" s="183">
        <f>SUM(N2095:N2096)</f>
        <v>257</v>
      </c>
      <c r="P2094" s="67"/>
      <c r="Q2094" s="67"/>
      <c r="R2094" s="68">
        <v>159.58000000000001</v>
      </c>
      <c r="S2094" s="68">
        <v>319.16000000000003</v>
      </c>
      <c r="T2094" s="162">
        <f t="shared" si="242"/>
        <v>-62.160000000000025</v>
      </c>
      <c r="U2094" s="71">
        <f t="shared" si="243"/>
        <v>0</v>
      </c>
      <c r="V2094" s="71">
        <f t="shared" si="244"/>
        <v>0</v>
      </c>
    </row>
    <row r="2095" spans="1:22" ht="24" x14ac:dyDescent="0.3">
      <c r="A2095" s="60" t="s">
        <v>5054</v>
      </c>
      <c r="B2095" s="190" t="s">
        <v>2863</v>
      </c>
      <c r="C2095" s="191" t="s">
        <v>107</v>
      </c>
      <c r="D2095" s="192">
        <v>41140</v>
      </c>
      <c r="E2095" s="193" t="s">
        <v>2943</v>
      </c>
      <c r="F2095" s="194" t="s">
        <v>108</v>
      </c>
      <c r="G2095" s="195">
        <v>19.8</v>
      </c>
      <c r="H2095" s="196">
        <v>39.6</v>
      </c>
      <c r="I2095" s="197">
        <v>0</v>
      </c>
      <c r="J2095" s="196">
        <v>0</v>
      </c>
      <c r="K2095" s="197">
        <v>2.72</v>
      </c>
      <c r="L2095" s="196">
        <v>2.19</v>
      </c>
      <c r="M2095" s="196">
        <f>TRUNC(((J2095*G2095)+(L2095*G2095)),2)</f>
        <v>43.36</v>
      </c>
      <c r="N2095" s="196">
        <f>TRUNC(((J2095*H2095)+(L2095*H2095)),2)</f>
        <v>86.72</v>
      </c>
      <c r="P2095" s="71">
        <v>0</v>
      </c>
      <c r="Q2095" s="71">
        <v>2.72</v>
      </c>
      <c r="R2095" s="71">
        <v>53.85</v>
      </c>
      <c r="S2095" s="71">
        <v>107.7</v>
      </c>
      <c r="T2095" s="162">
        <f t="shared" si="242"/>
        <v>-20.980000000000004</v>
      </c>
      <c r="U2095" s="71">
        <f t="shared" si="243"/>
        <v>0</v>
      </c>
      <c r="V2095" s="71">
        <f t="shared" si="244"/>
        <v>86.72</v>
      </c>
    </row>
    <row r="2096" spans="1:22" x14ac:dyDescent="0.3">
      <c r="A2096" s="60" t="s">
        <v>5055</v>
      </c>
      <c r="B2096" s="190" t="s">
        <v>2864</v>
      </c>
      <c r="C2096" s="191" t="s">
        <v>107</v>
      </c>
      <c r="D2096" s="192">
        <v>41002</v>
      </c>
      <c r="E2096" s="198" t="s">
        <v>2865</v>
      </c>
      <c r="F2096" s="194" t="s">
        <v>108</v>
      </c>
      <c r="G2096" s="195">
        <v>19.8</v>
      </c>
      <c r="H2096" s="196">
        <v>39.6</v>
      </c>
      <c r="I2096" s="197">
        <v>0</v>
      </c>
      <c r="J2096" s="196">
        <v>0</v>
      </c>
      <c r="K2096" s="197">
        <v>5.34</v>
      </c>
      <c r="L2096" s="196">
        <v>4.3</v>
      </c>
      <c r="M2096" s="196">
        <f>TRUNC(((J2096*G2096)+(L2096*G2096)),2)</f>
        <v>85.14</v>
      </c>
      <c r="N2096" s="196">
        <f>TRUNC(((J2096*H2096)+(L2096*H2096)),2)</f>
        <v>170.28</v>
      </c>
      <c r="P2096" s="71">
        <v>0</v>
      </c>
      <c r="Q2096" s="71">
        <v>5.34</v>
      </c>
      <c r="R2096" s="71">
        <v>105.73</v>
      </c>
      <c r="S2096" s="71">
        <v>211.46</v>
      </c>
      <c r="T2096" s="162">
        <f t="shared" si="242"/>
        <v>-41.180000000000007</v>
      </c>
      <c r="U2096" s="71">
        <f t="shared" si="243"/>
        <v>0</v>
      </c>
      <c r="V2096" s="71">
        <f t="shared" si="244"/>
        <v>170.28</v>
      </c>
    </row>
    <row r="2097" spans="1:22" x14ac:dyDescent="0.3">
      <c r="A2097" s="60" t="s">
        <v>5056</v>
      </c>
      <c r="B2097" s="178" t="s">
        <v>2866</v>
      </c>
      <c r="C2097" s="181"/>
      <c r="D2097" s="181"/>
      <c r="E2097" s="180" t="s">
        <v>26</v>
      </c>
      <c r="F2097" s="181"/>
      <c r="G2097" s="182"/>
      <c r="H2097" s="182"/>
      <c r="I2097" s="177"/>
      <c r="J2097" s="182"/>
      <c r="K2097" s="177"/>
      <c r="L2097" s="182"/>
      <c r="M2097" s="183">
        <f>M2098</f>
        <v>1051.7</v>
      </c>
      <c r="N2097" s="183">
        <f>N2098</f>
        <v>2103.4299999999998</v>
      </c>
      <c r="P2097" s="67"/>
      <c r="Q2097" s="67"/>
      <c r="R2097" s="68">
        <v>1304.47</v>
      </c>
      <c r="S2097" s="68">
        <v>2608.94</v>
      </c>
      <c r="T2097" s="162">
        <f t="shared" si="242"/>
        <v>-505.51000000000022</v>
      </c>
      <c r="U2097" s="71">
        <f t="shared" si="243"/>
        <v>0</v>
      </c>
      <c r="V2097" s="71">
        <f t="shared" si="244"/>
        <v>0</v>
      </c>
    </row>
    <row r="2098" spans="1:22" x14ac:dyDescent="0.3">
      <c r="A2098" s="60" t="s">
        <v>5057</v>
      </c>
      <c r="B2098" s="184" t="s">
        <v>2867</v>
      </c>
      <c r="C2098" s="187"/>
      <c r="D2098" s="187"/>
      <c r="E2098" s="186" t="s">
        <v>2824</v>
      </c>
      <c r="F2098" s="187"/>
      <c r="G2098" s="188"/>
      <c r="H2098" s="188"/>
      <c r="I2098" s="177"/>
      <c r="J2098" s="188"/>
      <c r="K2098" s="177"/>
      <c r="L2098" s="188"/>
      <c r="M2098" s="189">
        <f>SUM(M2099:M2107)</f>
        <v>1051.7</v>
      </c>
      <c r="N2098" s="189">
        <f>SUM(N2099:N2107)</f>
        <v>2103.4299999999998</v>
      </c>
      <c r="P2098" s="69"/>
      <c r="Q2098" s="69"/>
      <c r="R2098" s="70">
        <v>1304.47</v>
      </c>
      <c r="S2098" s="70">
        <v>2608.94</v>
      </c>
      <c r="T2098" s="162">
        <f t="shared" si="242"/>
        <v>-505.51000000000022</v>
      </c>
      <c r="U2098" s="71">
        <f t="shared" si="243"/>
        <v>0</v>
      </c>
      <c r="V2098" s="71">
        <f t="shared" si="244"/>
        <v>0</v>
      </c>
    </row>
    <row r="2099" spans="1:22" x14ac:dyDescent="0.3">
      <c r="A2099" s="60" t="s">
        <v>5058</v>
      </c>
      <c r="B2099" s="190" t="s">
        <v>2868</v>
      </c>
      <c r="C2099" s="191" t="s">
        <v>107</v>
      </c>
      <c r="D2099" s="192">
        <v>50302</v>
      </c>
      <c r="E2099" s="198" t="s">
        <v>198</v>
      </c>
      <c r="F2099" s="194" t="s">
        <v>143</v>
      </c>
      <c r="G2099" s="195">
        <v>8</v>
      </c>
      <c r="H2099" s="196">
        <v>16</v>
      </c>
      <c r="I2099" s="197">
        <v>31.84</v>
      </c>
      <c r="J2099" s="196">
        <v>25.67</v>
      </c>
      <c r="K2099" s="197">
        <v>37.479999999999997</v>
      </c>
      <c r="L2099" s="196">
        <v>30.22</v>
      </c>
      <c r="M2099" s="196">
        <f t="shared" ref="M2099:M2107" si="245">TRUNC(((J2099*G2099)+(L2099*G2099)),2)</f>
        <v>447.12</v>
      </c>
      <c r="N2099" s="196">
        <f t="shared" ref="N2099:N2107" si="246">TRUNC(((J2099*H2099)+(L2099*H2099)),2)</f>
        <v>894.24</v>
      </c>
      <c r="P2099" s="71">
        <v>31.84</v>
      </c>
      <c r="Q2099" s="71">
        <v>37.479999999999997</v>
      </c>
      <c r="R2099" s="71">
        <v>554.55999999999995</v>
      </c>
      <c r="S2099" s="71">
        <v>1109.1199999999999</v>
      </c>
      <c r="T2099" s="162">
        <f t="shared" si="242"/>
        <v>-214.87999999999988</v>
      </c>
      <c r="U2099" s="71">
        <f t="shared" si="243"/>
        <v>410.72</v>
      </c>
      <c r="V2099" s="71">
        <f t="shared" si="244"/>
        <v>483.52</v>
      </c>
    </row>
    <row r="2100" spans="1:22" x14ac:dyDescent="0.3">
      <c r="A2100" s="60" t="s">
        <v>5059</v>
      </c>
      <c r="B2100" s="190" t="s">
        <v>2869</v>
      </c>
      <c r="C2100" s="191" t="s">
        <v>107</v>
      </c>
      <c r="D2100" s="192">
        <v>52004</v>
      </c>
      <c r="E2100" s="198" t="s">
        <v>231</v>
      </c>
      <c r="F2100" s="194" t="s">
        <v>201</v>
      </c>
      <c r="G2100" s="195">
        <v>7.27</v>
      </c>
      <c r="H2100" s="196">
        <v>14.54</v>
      </c>
      <c r="I2100" s="197">
        <v>9.39</v>
      </c>
      <c r="J2100" s="196">
        <v>7.57</v>
      </c>
      <c r="K2100" s="197">
        <v>2.98</v>
      </c>
      <c r="L2100" s="196">
        <v>2.4</v>
      </c>
      <c r="M2100" s="196">
        <f t="shared" si="245"/>
        <v>72.48</v>
      </c>
      <c r="N2100" s="196">
        <f t="shared" si="246"/>
        <v>144.96</v>
      </c>
      <c r="P2100" s="71">
        <v>9.39</v>
      </c>
      <c r="Q2100" s="71">
        <v>2.98</v>
      </c>
      <c r="R2100" s="71">
        <v>89.92</v>
      </c>
      <c r="S2100" s="71">
        <v>179.84</v>
      </c>
      <c r="T2100" s="162">
        <f t="shared" si="242"/>
        <v>-34.879999999999995</v>
      </c>
      <c r="U2100" s="71">
        <f t="shared" si="243"/>
        <v>110.06</v>
      </c>
      <c r="V2100" s="71">
        <f t="shared" si="244"/>
        <v>34.89</v>
      </c>
    </row>
    <row r="2101" spans="1:22" x14ac:dyDescent="0.3">
      <c r="A2101" s="60" t="s">
        <v>5060</v>
      </c>
      <c r="B2101" s="190" t="s">
        <v>2870</v>
      </c>
      <c r="C2101" s="191" t="s">
        <v>107</v>
      </c>
      <c r="D2101" s="192">
        <v>52003</v>
      </c>
      <c r="E2101" s="198" t="s">
        <v>1315</v>
      </c>
      <c r="F2101" s="194" t="s">
        <v>201</v>
      </c>
      <c r="G2101" s="195">
        <v>24.54</v>
      </c>
      <c r="H2101" s="196">
        <v>49.08</v>
      </c>
      <c r="I2101" s="197">
        <v>9.7100000000000009</v>
      </c>
      <c r="J2101" s="196">
        <v>7.83</v>
      </c>
      <c r="K2101" s="197">
        <v>2.98</v>
      </c>
      <c r="L2101" s="196">
        <v>2.4</v>
      </c>
      <c r="M2101" s="196">
        <f t="shared" si="245"/>
        <v>251.04</v>
      </c>
      <c r="N2101" s="196">
        <f t="shared" si="246"/>
        <v>502.08</v>
      </c>
      <c r="P2101" s="71">
        <v>9.7100000000000009</v>
      </c>
      <c r="Q2101" s="71">
        <v>2.98</v>
      </c>
      <c r="R2101" s="71">
        <v>311.41000000000003</v>
      </c>
      <c r="S2101" s="71">
        <v>622.82000000000005</v>
      </c>
      <c r="T2101" s="162">
        <f t="shared" si="242"/>
        <v>-120.74000000000007</v>
      </c>
      <c r="U2101" s="71">
        <f t="shared" si="243"/>
        <v>384.29</v>
      </c>
      <c r="V2101" s="71">
        <f t="shared" si="244"/>
        <v>117.79</v>
      </c>
    </row>
    <row r="2102" spans="1:22" x14ac:dyDescent="0.3">
      <c r="A2102" s="60" t="s">
        <v>5061</v>
      </c>
      <c r="B2102" s="190" t="s">
        <v>2871</v>
      </c>
      <c r="C2102" s="191" t="s">
        <v>107</v>
      </c>
      <c r="D2102" s="192">
        <v>52014</v>
      </c>
      <c r="E2102" s="198" t="s">
        <v>203</v>
      </c>
      <c r="F2102" s="194" t="s">
        <v>201</v>
      </c>
      <c r="G2102" s="195">
        <v>5.45</v>
      </c>
      <c r="H2102" s="196">
        <v>10.9</v>
      </c>
      <c r="I2102" s="197">
        <v>12.69</v>
      </c>
      <c r="J2102" s="196">
        <v>10.23</v>
      </c>
      <c r="K2102" s="197">
        <v>2.61</v>
      </c>
      <c r="L2102" s="196">
        <v>2.1</v>
      </c>
      <c r="M2102" s="196">
        <f t="shared" si="245"/>
        <v>67.19</v>
      </c>
      <c r="N2102" s="196">
        <f t="shared" si="246"/>
        <v>134.38999999999999</v>
      </c>
      <c r="P2102" s="71">
        <v>12.69</v>
      </c>
      <c r="Q2102" s="71">
        <v>2.61</v>
      </c>
      <c r="R2102" s="71">
        <v>83.38</v>
      </c>
      <c r="S2102" s="71">
        <v>166.76</v>
      </c>
      <c r="T2102" s="162">
        <f t="shared" si="242"/>
        <v>-32.370000000000005</v>
      </c>
      <c r="U2102" s="71">
        <f t="shared" si="243"/>
        <v>111.5</v>
      </c>
      <c r="V2102" s="71">
        <f t="shared" si="244"/>
        <v>22.89</v>
      </c>
    </row>
    <row r="2103" spans="1:22" x14ac:dyDescent="0.3">
      <c r="A2103" s="60" t="s">
        <v>5062</v>
      </c>
      <c r="B2103" s="190" t="s">
        <v>2872</v>
      </c>
      <c r="C2103" s="191" t="s">
        <v>107</v>
      </c>
      <c r="D2103" s="192">
        <v>50901</v>
      </c>
      <c r="E2103" s="198" t="s">
        <v>213</v>
      </c>
      <c r="F2103" s="194" t="s">
        <v>125</v>
      </c>
      <c r="G2103" s="195">
        <v>0.36</v>
      </c>
      <c r="H2103" s="196">
        <v>0.72</v>
      </c>
      <c r="I2103" s="197">
        <v>0</v>
      </c>
      <c r="J2103" s="196">
        <v>0</v>
      </c>
      <c r="K2103" s="197">
        <v>43.34</v>
      </c>
      <c r="L2103" s="196">
        <v>34.950000000000003</v>
      </c>
      <c r="M2103" s="196">
        <f t="shared" si="245"/>
        <v>12.58</v>
      </c>
      <c r="N2103" s="196">
        <f t="shared" si="246"/>
        <v>25.16</v>
      </c>
      <c r="P2103" s="71">
        <v>0</v>
      </c>
      <c r="Q2103" s="71">
        <v>43.34</v>
      </c>
      <c r="R2103" s="71">
        <v>15.6</v>
      </c>
      <c r="S2103" s="71">
        <v>31.2</v>
      </c>
      <c r="T2103" s="162">
        <f t="shared" si="242"/>
        <v>-6.0399999999999991</v>
      </c>
      <c r="U2103" s="71">
        <f t="shared" si="243"/>
        <v>0</v>
      </c>
      <c r="V2103" s="71">
        <f t="shared" si="244"/>
        <v>25.16</v>
      </c>
    </row>
    <row r="2104" spans="1:22" x14ac:dyDescent="0.3">
      <c r="A2104" s="60" t="s">
        <v>5063</v>
      </c>
      <c r="B2104" s="190" t="s">
        <v>2873</v>
      </c>
      <c r="C2104" s="191" t="s">
        <v>107</v>
      </c>
      <c r="D2104" s="192">
        <v>50902</v>
      </c>
      <c r="E2104" s="198" t="s">
        <v>215</v>
      </c>
      <c r="F2104" s="194" t="s">
        <v>108</v>
      </c>
      <c r="G2104" s="195">
        <v>0.64</v>
      </c>
      <c r="H2104" s="196">
        <v>1.28</v>
      </c>
      <c r="I2104" s="197">
        <v>0</v>
      </c>
      <c r="J2104" s="196">
        <v>0</v>
      </c>
      <c r="K2104" s="197">
        <v>5.34</v>
      </c>
      <c r="L2104" s="196">
        <v>4.3</v>
      </c>
      <c r="M2104" s="196">
        <f t="shared" si="245"/>
        <v>2.75</v>
      </c>
      <c r="N2104" s="196">
        <f t="shared" si="246"/>
        <v>5.5</v>
      </c>
      <c r="P2104" s="71">
        <v>0</v>
      </c>
      <c r="Q2104" s="71">
        <v>5.34</v>
      </c>
      <c r="R2104" s="71">
        <v>3.41</v>
      </c>
      <c r="S2104" s="71">
        <v>6.82</v>
      </c>
      <c r="T2104" s="162">
        <f t="shared" si="242"/>
        <v>-1.3200000000000003</v>
      </c>
      <c r="U2104" s="71">
        <f t="shared" si="243"/>
        <v>0</v>
      </c>
      <c r="V2104" s="71">
        <f t="shared" si="244"/>
        <v>5.5</v>
      </c>
    </row>
    <row r="2105" spans="1:22" x14ac:dyDescent="0.3">
      <c r="A2105" s="60" t="s">
        <v>5064</v>
      </c>
      <c r="B2105" s="190" t="s">
        <v>2874</v>
      </c>
      <c r="C2105" s="191" t="s">
        <v>131</v>
      </c>
      <c r="D2105" s="192">
        <v>96616</v>
      </c>
      <c r="E2105" s="198" t="s">
        <v>2832</v>
      </c>
      <c r="F2105" s="194" t="s">
        <v>125</v>
      </c>
      <c r="G2105" s="195">
        <v>0.03</v>
      </c>
      <c r="H2105" s="196">
        <v>0.06</v>
      </c>
      <c r="I2105" s="197">
        <v>439.06</v>
      </c>
      <c r="J2105" s="196">
        <v>354.1</v>
      </c>
      <c r="K2105" s="197">
        <v>221.71</v>
      </c>
      <c r="L2105" s="196">
        <v>178.8</v>
      </c>
      <c r="M2105" s="196">
        <f t="shared" si="245"/>
        <v>15.98</v>
      </c>
      <c r="N2105" s="196">
        <f t="shared" si="246"/>
        <v>31.97</v>
      </c>
      <c r="P2105" s="71">
        <v>439.06</v>
      </c>
      <c r="Q2105" s="71">
        <v>221.71</v>
      </c>
      <c r="R2105" s="71">
        <v>19.82</v>
      </c>
      <c r="S2105" s="71">
        <v>39.64</v>
      </c>
      <c r="T2105" s="162">
        <f t="shared" si="242"/>
        <v>-7.6700000000000017</v>
      </c>
      <c r="U2105" s="71">
        <f t="shared" si="243"/>
        <v>21.24</v>
      </c>
      <c r="V2105" s="71">
        <f t="shared" si="244"/>
        <v>10.72</v>
      </c>
    </row>
    <row r="2106" spans="1:22" x14ac:dyDescent="0.3">
      <c r="A2106" s="60" t="s">
        <v>5065</v>
      </c>
      <c r="B2106" s="190" t="s">
        <v>2875</v>
      </c>
      <c r="C2106" s="191" t="s">
        <v>107</v>
      </c>
      <c r="D2106" s="192">
        <v>51036</v>
      </c>
      <c r="E2106" s="198" t="s">
        <v>219</v>
      </c>
      <c r="F2106" s="194" t="s">
        <v>125</v>
      </c>
      <c r="G2106" s="195">
        <v>0.36</v>
      </c>
      <c r="H2106" s="196">
        <v>0.72</v>
      </c>
      <c r="I2106" s="197">
        <v>588.54</v>
      </c>
      <c r="J2106" s="196">
        <v>474.65</v>
      </c>
      <c r="K2106" s="197">
        <v>0</v>
      </c>
      <c r="L2106" s="196">
        <v>0</v>
      </c>
      <c r="M2106" s="196">
        <f t="shared" si="245"/>
        <v>170.87</v>
      </c>
      <c r="N2106" s="196">
        <f t="shared" si="246"/>
        <v>341.74</v>
      </c>
      <c r="P2106" s="71">
        <v>588.54</v>
      </c>
      <c r="Q2106" s="71">
        <v>0</v>
      </c>
      <c r="R2106" s="71">
        <v>211.87</v>
      </c>
      <c r="S2106" s="71">
        <v>423.74</v>
      </c>
      <c r="T2106" s="162">
        <f t="shared" si="242"/>
        <v>-82</v>
      </c>
      <c r="U2106" s="71">
        <f t="shared" si="243"/>
        <v>341.74</v>
      </c>
      <c r="V2106" s="71">
        <f t="shared" si="244"/>
        <v>0</v>
      </c>
    </row>
    <row r="2107" spans="1:22" x14ac:dyDescent="0.3">
      <c r="A2107" s="60" t="s">
        <v>5066</v>
      </c>
      <c r="B2107" s="190" t="s">
        <v>2876</v>
      </c>
      <c r="C2107" s="191" t="s">
        <v>107</v>
      </c>
      <c r="D2107" s="192">
        <v>51060</v>
      </c>
      <c r="E2107" s="198" t="s">
        <v>228</v>
      </c>
      <c r="F2107" s="194" t="s">
        <v>125</v>
      </c>
      <c r="G2107" s="195">
        <v>0.36</v>
      </c>
      <c r="H2107" s="196">
        <v>0.72</v>
      </c>
      <c r="I2107" s="197">
        <v>0.12</v>
      </c>
      <c r="J2107" s="196">
        <v>0.09</v>
      </c>
      <c r="K2107" s="197">
        <v>40.18</v>
      </c>
      <c r="L2107" s="196">
        <v>32.4</v>
      </c>
      <c r="M2107" s="196">
        <f t="shared" si="245"/>
        <v>11.69</v>
      </c>
      <c r="N2107" s="196">
        <f t="shared" si="246"/>
        <v>23.39</v>
      </c>
      <c r="P2107" s="71">
        <v>0.12</v>
      </c>
      <c r="Q2107" s="71">
        <v>40.18</v>
      </c>
      <c r="R2107" s="71">
        <v>14.5</v>
      </c>
      <c r="S2107" s="71">
        <v>29</v>
      </c>
      <c r="T2107" s="162">
        <f t="shared" si="242"/>
        <v>-5.6099999999999994</v>
      </c>
      <c r="U2107" s="71">
        <f t="shared" si="243"/>
        <v>0.06</v>
      </c>
      <c r="V2107" s="71">
        <f t="shared" si="244"/>
        <v>23.32</v>
      </c>
    </row>
    <row r="2108" spans="1:22" x14ac:dyDescent="0.3">
      <c r="A2108" s="60" t="s">
        <v>5067</v>
      </c>
      <c r="B2108" s="178" t="s">
        <v>2877</v>
      </c>
      <c r="C2108" s="181"/>
      <c r="D2108" s="181"/>
      <c r="E2108" s="180" t="s">
        <v>38</v>
      </c>
      <c r="F2108" s="181"/>
      <c r="G2108" s="182"/>
      <c r="H2108" s="182"/>
      <c r="I2108" s="177"/>
      <c r="J2108" s="182"/>
      <c r="K2108" s="177"/>
      <c r="L2108" s="182"/>
      <c r="M2108" s="183">
        <f>M2109</f>
        <v>37.01</v>
      </c>
      <c r="N2108" s="183">
        <f>N2109</f>
        <v>74.02</v>
      </c>
      <c r="P2108" s="67"/>
      <c r="Q2108" s="67"/>
      <c r="R2108" s="68">
        <v>45.9</v>
      </c>
      <c r="S2108" s="68">
        <v>91.8</v>
      </c>
      <c r="T2108" s="162">
        <f t="shared" si="242"/>
        <v>-17.78</v>
      </c>
      <c r="U2108" s="71">
        <f t="shared" si="243"/>
        <v>0</v>
      </c>
      <c r="V2108" s="71">
        <f t="shared" si="244"/>
        <v>0</v>
      </c>
    </row>
    <row r="2109" spans="1:22" x14ac:dyDescent="0.3">
      <c r="A2109" s="60" t="s">
        <v>5068</v>
      </c>
      <c r="B2109" s="190" t="s">
        <v>2878</v>
      </c>
      <c r="C2109" s="191" t="s">
        <v>107</v>
      </c>
      <c r="D2109" s="192">
        <v>120902</v>
      </c>
      <c r="E2109" s="198" t="s">
        <v>894</v>
      </c>
      <c r="F2109" s="194" t="s">
        <v>108</v>
      </c>
      <c r="G2109" s="195">
        <v>1.32</v>
      </c>
      <c r="H2109" s="196">
        <v>2.64</v>
      </c>
      <c r="I2109" s="197">
        <v>12.97</v>
      </c>
      <c r="J2109" s="196">
        <v>10.46</v>
      </c>
      <c r="K2109" s="197">
        <v>21.81</v>
      </c>
      <c r="L2109" s="196">
        <v>17.579999999999998</v>
      </c>
      <c r="M2109" s="196">
        <f>TRUNC(((J2109*G2109)+(L2109*G2109)),2)</f>
        <v>37.01</v>
      </c>
      <c r="N2109" s="196">
        <f>TRUNC(((J2109*H2109)+(L2109*H2109)),2)</f>
        <v>74.02</v>
      </c>
      <c r="P2109" s="71">
        <v>12.97</v>
      </c>
      <c r="Q2109" s="71">
        <v>21.81</v>
      </c>
      <c r="R2109" s="71">
        <v>45.9</v>
      </c>
      <c r="S2109" s="71">
        <v>91.8</v>
      </c>
      <c r="T2109" s="162">
        <f t="shared" si="242"/>
        <v>-17.78</v>
      </c>
      <c r="U2109" s="71">
        <f t="shared" si="243"/>
        <v>27.61</v>
      </c>
      <c r="V2109" s="71">
        <f t="shared" si="244"/>
        <v>46.41</v>
      </c>
    </row>
    <row r="2110" spans="1:22" x14ac:dyDescent="0.3">
      <c r="A2110" s="60" t="s">
        <v>5069</v>
      </c>
      <c r="B2110" s="178" t="s">
        <v>2879</v>
      </c>
      <c r="C2110" s="181"/>
      <c r="D2110" s="181"/>
      <c r="E2110" s="180" t="s">
        <v>40</v>
      </c>
      <c r="F2110" s="181"/>
      <c r="G2110" s="182"/>
      <c r="H2110" s="182"/>
      <c r="I2110" s="177"/>
      <c r="J2110" s="182"/>
      <c r="K2110" s="177"/>
      <c r="L2110" s="182"/>
      <c r="M2110" s="183">
        <f>M2111</f>
        <v>4789.9399999999996</v>
      </c>
      <c r="N2110" s="183">
        <f>N2111</f>
        <v>9579.89</v>
      </c>
      <c r="P2110" s="67"/>
      <c r="Q2110" s="67"/>
      <c r="R2110" s="68">
        <v>5943.97</v>
      </c>
      <c r="S2110" s="68">
        <v>11887.94</v>
      </c>
      <c r="T2110" s="162">
        <f t="shared" si="242"/>
        <v>-2308.0500000000011</v>
      </c>
      <c r="U2110" s="71">
        <f t="shared" si="243"/>
        <v>0</v>
      </c>
      <c r="V2110" s="71">
        <f t="shared" si="244"/>
        <v>0</v>
      </c>
    </row>
    <row r="2111" spans="1:22" ht="36" x14ac:dyDescent="0.3">
      <c r="A2111" s="60" t="s">
        <v>5070</v>
      </c>
      <c r="B2111" s="190" t="s">
        <v>2880</v>
      </c>
      <c r="C2111" s="191" t="s">
        <v>131</v>
      </c>
      <c r="D2111" s="192">
        <v>100775</v>
      </c>
      <c r="E2111" s="198" t="s">
        <v>1226</v>
      </c>
      <c r="F2111" s="194" t="s">
        <v>201</v>
      </c>
      <c r="G2111" s="195">
        <v>369.88</v>
      </c>
      <c r="H2111" s="196">
        <v>739.76</v>
      </c>
      <c r="I2111" s="197">
        <v>15.21</v>
      </c>
      <c r="J2111" s="196">
        <v>12.26</v>
      </c>
      <c r="K2111" s="197">
        <v>0.86</v>
      </c>
      <c r="L2111" s="196">
        <v>0.69</v>
      </c>
      <c r="M2111" s="196">
        <f>TRUNC(((J2111*G2111)+(L2111*G2111)),2)</f>
        <v>4789.9399999999996</v>
      </c>
      <c r="N2111" s="196">
        <f>TRUNC(((J2111*H2111)+(L2111*H2111)),2)</f>
        <v>9579.89</v>
      </c>
      <c r="P2111" s="71">
        <v>15.21</v>
      </c>
      <c r="Q2111" s="71">
        <v>0.86</v>
      </c>
      <c r="R2111" s="71">
        <v>5943.97</v>
      </c>
      <c r="S2111" s="71">
        <v>11887.94</v>
      </c>
      <c r="T2111" s="162">
        <f t="shared" si="242"/>
        <v>-2308.0500000000011</v>
      </c>
      <c r="U2111" s="71">
        <f t="shared" si="243"/>
        <v>9069.4500000000007</v>
      </c>
      <c r="V2111" s="71">
        <f t="shared" si="244"/>
        <v>510.43</v>
      </c>
    </row>
    <row r="2112" spans="1:22" x14ac:dyDescent="0.3">
      <c r="A2112" s="60" t="s">
        <v>5071</v>
      </c>
      <c r="B2112" s="178" t="s">
        <v>2881</v>
      </c>
      <c r="C2112" s="181"/>
      <c r="D2112" s="181"/>
      <c r="E2112" s="180" t="s">
        <v>42</v>
      </c>
      <c r="F2112" s="181"/>
      <c r="G2112" s="182"/>
      <c r="H2112" s="182"/>
      <c r="I2112" s="177"/>
      <c r="J2112" s="182"/>
      <c r="K2112" s="177"/>
      <c r="L2112" s="182"/>
      <c r="M2112" s="183">
        <f>M2113+M2115</f>
        <v>2082.36</v>
      </c>
      <c r="N2112" s="183">
        <f>N2113+N2115</f>
        <v>4164.7299999999996</v>
      </c>
      <c r="P2112" s="67"/>
      <c r="Q2112" s="67"/>
      <c r="R2112" s="68">
        <v>2582.42</v>
      </c>
      <c r="S2112" s="68">
        <v>5164.84</v>
      </c>
      <c r="T2112" s="162">
        <f t="shared" si="242"/>
        <v>-1000.1100000000006</v>
      </c>
      <c r="U2112" s="71">
        <f t="shared" si="243"/>
        <v>0</v>
      </c>
      <c r="V2112" s="71">
        <f t="shared" si="244"/>
        <v>0</v>
      </c>
    </row>
    <row r="2113" spans="1:22" x14ac:dyDescent="0.3">
      <c r="A2113" s="60" t="s">
        <v>5072</v>
      </c>
      <c r="B2113" s="184" t="s">
        <v>2882</v>
      </c>
      <c r="C2113" s="187"/>
      <c r="D2113" s="187"/>
      <c r="E2113" s="186" t="s">
        <v>2841</v>
      </c>
      <c r="F2113" s="187"/>
      <c r="G2113" s="188"/>
      <c r="H2113" s="188"/>
      <c r="I2113" s="177"/>
      <c r="J2113" s="188"/>
      <c r="K2113" s="177"/>
      <c r="L2113" s="188"/>
      <c r="M2113" s="189">
        <f>M2114</f>
        <v>1712.79</v>
      </c>
      <c r="N2113" s="189">
        <f>N2114</f>
        <v>3425.58</v>
      </c>
      <c r="P2113" s="69"/>
      <c r="Q2113" s="69"/>
      <c r="R2113" s="70">
        <v>2124.14</v>
      </c>
      <c r="S2113" s="70">
        <v>4248.28</v>
      </c>
      <c r="T2113" s="162">
        <f t="shared" si="242"/>
        <v>-822.69999999999982</v>
      </c>
      <c r="U2113" s="71">
        <f t="shared" si="243"/>
        <v>0</v>
      </c>
      <c r="V2113" s="71">
        <f t="shared" si="244"/>
        <v>0</v>
      </c>
    </row>
    <row r="2114" spans="1:22" x14ac:dyDescent="0.3">
      <c r="A2114" s="60" t="s">
        <v>5073</v>
      </c>
      <c r="B2114" s="190" t="s">
        <v>2883</v>
      </c>
      <c r="C2114" s="191" t="s">
        <v>107</v>
      </c>
      <c r="D2114" s="192">
        <v>160967</v>
      </c>
      <c r="E2114" s="198" t="s">
        <v>2843</v>
      </c>
      <c r="F2114" s="194" t="s">
        <v>108</v>
      </c>
      <c r="G2114" s="195">
        <v>25.92</v>
      </c>
      <c r="H2114" s="196">
        <v>51.84</v>
      </c>
      <c r="I2114" s="197">
        <v>75.97</v>
      </c>
      <c r="J2114" s="196">
        <v>61.26</v>
      </c>
      <c r="K2114" s="197">
        <v>5.98</v>
      </c>
      <c r="L2114" s="196">
        <v>4.82</v>
      </c>
      <c r="M2114" s="196">
        <f>TRUNC(((J2114*G2114)+(L2114*G2114)),2)</f>
        <v>1712.79</v>
      </c>
      <c r="N2114" s="196">
        <f>TRUNC(((J2114*H2114)+(L2114*H2114)),2)</f>
        <v>3425.58</v>
      </c>
      <c r="P2114" s="71">
        <v>75.97</v>
      </c>
      <c r="Q2114" s="71">
        <v>5.98</v>
      </c>
      <c r="R2114" s="71">
        <v>2124.14</v>
      </c>
      <c r="S2114" s="71">
        <v>4248.28</v>
      </c>
      <c r="T2114" s="162">
        <f t="shared" si="242"/>
        <v>-822.69999999999982</v>
      </c>
      <c r="U2114" s="71">
        <f t="shared" si="243"/>
        <v>3175.71</v>
      </c>
      <c r="V2114" s="71">
        <f t="shared" si="244"/>
        <v>249.86</v>
      </c>
    </row>
    <row r="2115" spans="1:22" x14ac:dyDescent="0.3">
      <c r="A2115" s="60" t="s">
        <v>5074</v>
      </c>
      <c r="B2115" s="184" t="s">
        <v>2884</v>
      </c>
      <c r="C2115" s="187"/>
      <c r="D2115" s="187"/>
      <c r="E2115" s="186" t="s">
        <v>898</v>
      </c>
      <c r="F2115" s="187"/>
      <c r="G2115" s="188"/>
      <c r="H2115" s="188"/>
      <c r="I2115" s="177"/>
      <c r="J2115" s="188"/>
      <c r="K2115" s="177"/>
      <c r="L2115" s="188"/>
      <c r="M2115" s="189">
        <f>M2116</f>
        <v>369.57</v>
      </c>
      <c r="N2115" s="189">
        <f>N2116</f>
        <v>739.15</v>
      </c>
      <c r="P2115" s="69"/>
      <c r="Q2115" s="69"/>
      <c r="R2115" s="70">
        <v>458.28</v>
      </c>
      <c r="S2115" s="70">
        <v>916.56</v>
      </c>
      <c r="T2115" s="162">
        <f t="shared" si="242"/>
        <v>-177.40999999999997</v>
      </c>
      <c r="U2115" s="71">
        <f t="shared" si="243"/>
        <v>0</v>
      </c>
      <c r="V2115" s="71">
        <f t="shared" si="244"/>
        <v>0</v>
      </c>
    </row>
    <row r="2116" spans="1:22" x14ac:dyDescent="0.3">
      <c r="A2116" s="60" t="s">
        <v>5075</v>
      </c>
      <c r="B2116" s="190" t="s">
        <v>2885</v>
      </c>
      <c r="C2116" s="191" t="s">
        <v>107</v>
      </c>
      <c r="D2116" s="192">
        <v>160601</v>
      </c>
      <c r="E2116" s="198" t="s">
        <v>900</v>
      </c>
      <c r="F2116" s="194" t="s">
        <v>143</v>
      </c>
      <c r="G2116" s="195">
        <v>7.2</v>
      </c>
      <c r="H2116" s="196">
        <v>14.4</v>
      </c>
      <c r="I2116" s="197">
        <v>29.45</v>
      </c>
      <c r="J2116" s="196">
        <v>23.75</v>
      </c>
      <c r="K2116" s="197">
        <v>34.200000000000003</v>
      </c>
      <c r="L2116" s="196">
        <v>27.58</v>
      </c>
      <c r="M2116" s="196">
        <f>TRUNC(((J2116*G2116)+(L2116*G2116)),2)</f>
        <v>369.57</v>
      </c>
      <c r="N2116" s="196">
        <f>TRUNC(((J2116*H2116)+(L2116*H2116)),2)</f>
        <v>739.15</v>
      </c>
      <c r="P2116" s="71">
        <v>29.45</v>
      </c>
      <c r="Q2116" s="71">
        <v>34.200000000000003</v>
      </c>
      <c r="R2116" s="71">
        <v>458.28</v>
      </c>
      <c r="S2116" s="71">
        <v>916.56</v>
      </c>
      <c r="T2116" s="162">
        <f t="shared" si="242"/>
        <v>-177.40999999999997</v>
      </c>
      <c r="U2116" s="71">
        <f t="shared" si="243"/>
        <v>342</v>
      </c>
      <c r="V2116" s="71">
        <f t="shared" si="244"/>
        <v>397.15</v>
      </c>
    </row>
    <row r="2117" spans="1:22" x14ac:dyDescent="0.3">
      <c r="A2117" s="60" t="s">
        <v>5076</v>
      </c>
      <c r="B2117" s="178" t="s">
        <v>2886</v>
      </c>
      <c r="C2117" s="181"/>
      <c r="D2117" s="181"/>
      <c r="E2117" s="180" t="s">
        <v>52</v>
      </c>
      <c r="F2117" s="181"/>
      <c r="G2117" s="182"/>
      <c r="H2117" s="182"/>
      <c r="I2117" s="177"/>
      <c r="J2117" s="182"/>
      <c r="K2117" s="177"/>
      <c r="L2117" s="182"/>
      <c r="M2117" s="183">
        <f>M2118</f>
        <v>2071.7200000000003</v>
      </c>
      <c r="N2117" s="183">
        <f>N2118</f>
        <v>4143.4400000000005</v>
      </c>
      <c r="P2117" s="67"/>
      <c r="Q2117" s="67"/>
      <c r="R2117" s="68">
        <v>2569.33</v>
      </c>
      <c r="S2117" s="68">
        <v>5138.66</v>
      </c>
      <c r="T2117" s="162">
        <f t="shared" si="242"/>
        <v>-995.21999999999935</v>
      </c>
      <c r="U2117" s="71">
        <f t="shared" si="243"/>
        <v>0</v>
      </c>
      <c r="V2117" s="71">
        <f t="shared" si="244"/>
        <v>0</v>
      </c>
    </row>
    <row r="2118" spans="1:22" x14ac:dyDescent="0.3">
      <c r="A2118" s="60" t="s">
        <v>5077</v>
      </c>
      <c r="B2118" s="184" t="s">
        <v>2887</v>
      </c>
      <c r="C2118" s="187"/>
      <c r="D2118" s="187"/>
      <c r="E2118" s="186" t="s">
        <v>2366</v>
      </c>
      <c r="F2118" s="187"/>
      <c r="G2118" s="188"/>
      <c r="H2118" s="188"/>
      <c r="I2118" s="177"/>
      <c r="J2118" s="188"/>
      <c r="K2118" s="177"/>
      <c r="L2118" s="188"/>
      <c r="M2118" s="189">
        <f>SUM(M2119:M2121)</f>
        <v>2071.7200000000003</v>
      </c>
      <c r="N2118" s="189">
        <f>SUM(N2119:N2121)</f>
        <v>4143.4400000000005</v>
      </c>
      <c r="P2118" s="69"/>
      <c r="Q2118" s="69"/>
      <c r="R2118" s="70">
        <v>2569.33</v>
      </c>
      <c r="S2118" s="70">
        <v>5138.66</v>
      </c>
      <c r="T2118" s="162">
        <f t="shared" si="242"/>
        <v>-995.21999999999935</v>
      </c>
      <c r="U2118" s="71">
        <f t="shared" si="243"/>
        <v>0</v>
      </c>
      <c r="V2118" s="71">
        <f t="shared" si="244"/>
        <v>0</v>
      </c>
    </row>
    <row r="2119" spans="1:22" x14ac:dyDescent="0.3">
      <c r="A2119" s="60" t="s">
        <v>5078</v>
      </c>
      <c r="B2119" s="190" t="s">
        <v>2888</v>
      </c>
      <c r="C2119" s="191" t="s">
        <v>107</v>
      </c>
      <c r="D2119" s="192">
        <v>220101</v>
      </c>
      <c r="E2119" s="198" t="s">
        <v>1261</v>
      </c>
      <c r="F2119" s="194" t="s">
        <v>108</v>
      </c>
      <c r="G2119" s="195">
        <v>19.8</v>
      </c>
      <c r="H2119" s="196">
        <v>39.6</v>
      </c>
      <c r="I2119" s="197">
        <v>26.78</v>
      </c>
      <c r="J2119" s="196">
        <v>21.59</v>
      </c>
      <c r="K2119" s="197">
        <v>11.05</v>
      </c>
      <c r="L2119" s="196">
        <v>8.91</v>
      </c>
      <c r="M2119" s="196">
        <f>TRUNC(((J2119*G2119)+(L2119*G2119)),2)</f>
        <v>603.9</v>
      </c>
      <c r="N2119" s="196">
        <f>TRUNC(((J2119*H2119)+(L2119*H2119)),2)</f>
        <v>1207.8</v>
      </c>
      <c r="P2119" s="71">
        <v>26.78</v>
      </c>
      <c r="Q2119" s="71">
        <v>11.05</v>
      </c>
      <c r="R2119" s="71">
        <v>749.03</v>
      </c>
      <c r="S2119" s="71">
        <v>1498.06</v>
      </c>
      <c r="T2119" s="162">
        <f t="shared" si="242"/>
        <v>-290.26</v>
      </c>
      <c r="U2119" s="71">
        <f t="shared" si="243"/>
        <v>854.96</v>
      </c>
      <c r="V2119" s="71">
        <f t="shared" si="244"/>
        <v>352.83</v>
      </c>
    </row>
    <row r="2120" spans="1:22" x14ac:dyDescent="0.3">
      <c r="A2120" s="60" t="s">
        <v>5079</v>
      </c>
      <c r="B2120" s="190" t="s">
        <v>2889</v>
      </c>
      <c r="C2120" s="191" t="s">
        <v>107</v>
      </c>
      <c r="D2120" s="192">
        <v>221101</v>
      </c>
      <c r="E2120" s="198" t="s">
        <v>953</v>
      </c>
      <c r="F2120" s="194" t="s">
        <v>108</v>
      </c>
      <c r="G2120" s="195">
        <v>19.8</v>
      </c>
      <c r="H2120" s="196">
        <v>39.6</v>
      </c>
      <c r="I2120" s="197">
        <v>68.959999999999994</v>
      </c>
      <c r="J2120" s="196">
        <v>55.61</v>
      </c>
      <c r="K2120" s="197">
        <v>18.32</v>
      </c>
      <c r="L2120" s="196">
        <v>14.77</v>
      </c>
      <c r="M2120" s="196">
        <f>TRUNC(((J2120*G2120)+(L2120*G2120)),2)</f>
        <v>1393.52</v>
      </c>
      <c r="N2120" s="196">
        <f>TRUNC(((J2120*H2120)+(L2120*H2120)),2)</f>
        <v>2787.04</v>
      </c>
      <c r="P2120" s="71">
        <v>68.959999999999994</v>
      </c>
      <c r="Q2120" s="71">
        <v>18.32</v>
      </c>
      <c r="R2120" s="71">
        <v>1728.14</v>
      </c>
      <c r="S2120" s="71">
        <v>3456.28</v>
      </c>
      <c r="T2120" s="162">
        <f t="shared" si="242"/>
        <v>-669.24000000000024</v>
      </c>
      <c r="U2120" s="71">
        <f t="shared" si="243"/>
        <v>2202.15</v>
      </c>
      <c r="V2120" s="71">
        <f t="shared" si="244"/>
        <v>584.89</v>
      </c>
    </row>
    <row r="2121" spans="1:22" x14ac:dyDescent="0.3">
      <c r="A2121" s="60" t="s">
        <v>5080</v>
      </c>
      <c r="B2121" s="190" t="s">
        <v>2890</v>
      </c>
      <c r="C2121" s="191" t="s">
        <v>107</v>
      </c>
      <c r="D2121" s="192">
        <v>221102</v>
      </c>
      <c r="E2121" s="198" t="s">
        <v>1264</v>
      </c>
      <c r="F2121" s="194" t="s">
        <v>143</v>
      </c>
      <c r="G2121" s="195">
        <v>4.8</v>
      </c>
      <c r="H2121" s="196">
        <v>9.6</v>
      </c>
      <c r="I2121" s="197">
        <v>19.2</v>
      </c>
      <c r="J2121" s="196">
        <v>15.48</v>
      </c>
      <c r="K2121" s="197">
        <v>0</v>
      </c>
      <c r="L2121" s="196">
        <v>0</v>
      </c>
      <c r="M2121" s="196">
        <f>TRUNC(((J2121*G2121)+(L2121*G2121)),2)</f>
        <v>74.3</v>
      </c>
      <c r="N2121" s="196">
        <f>TRUNC(((J2121*H2121)+(L2121*H2121)),2)</f>
        <v>148.6</v>
      </c>
      <c r="P2121" s="71">
        <v>19.2</v>
      </c>
      <c r="Q2121" s="71">
        <v>0</v>
      </c>
      <c r="R2121" s="71">
        <v>92.16</v>
      </c>
      <c r="S2121" s="71">
        <v>184.32</v>
      </c>
      <c r="T2121" s="162">
        <f t="shared" si="242"/>
        <v>-35.72</v>
      </c>
      <c r="U2121" s="71">
        <f t="shared" si="243"/>
        <v>148.6</v>
      </c>
      <c r="V2121" s="71">
        <f t="shared" si="244"/>
        <v>0</v>
      </c>
    </row>
    <row r="2122" spans="1:22" x14ac:dyDescent="0.3">
      <c r="A2122" s="60" t="s">
        <v>5081</v>
      </c>
      <c r="B2122" s="178" t="s">
        <v>2891</v>
      </c>
      <c r="C2122" s="181"/>
      <c r="D2122" s="181"/>
      <c r="E2122" s="180" t="s">
        <v>60</v>
      </c>
      <c r="F2122" s="181"/>
      <c r="G2122" s="182"/>
      <c r="H2122" s="182"/>
      <c r="I2122" s="177"/>
      <c r="J2122" s="182"/>
      <c r="K2122" s="177"/>
      <c r="L2122" s="182"/>
      <c r="M2122" s="183">
        <f>M2123+M2125</f>
        <v>294.7</v>
      </c>
      <c r="N2122" s="183">
        <f>N2123+N2125</f>
        <v>589.4</v>
      </c>
      <c r="P2122" s="67"/>
      <c r="Q2122" s="67"/>
      <c r="R2122" s="68">
        <v>365.69</v>
      </c>
      <c r="S2122" s="68">
        <v>731.38</v>
      </c>
      <c r="T2122" s="162">
        <f t="shared" si="242"/>
        <v>-141.98000000000002</v>
      </c>
      <c r="U2122" s="71">
        <f t="shared" si="243"/>
        <v>0</v>
      </c>
      <c r="V2122" s="71">
        <f t="shared" si="244"/>
        <v>0</v>
      </c>
    </row>
    <row r="2123" spans="1:22" x14ac:dyDescent="0.3">
      <c r="A2123" s="60" t="s">
        <v>5082</v>
      </c>
      <c r="B2123" s="184" t="s">
        <v>2892</v>
      </c>
      <c r="C2123" s="187"/>
      <c r="D2123" s="187"/>
      <c r="E2123" s="186" t="s">
        <v>2853</v>
      </c>
      <c r="F2123" s="187"/>
      <c r="G2123" s="188"/>
      <c r="H2123" s="188"/>
      <c r="I2123" s="177"/>
      <c r="J2123" s="188"/>
      <c r="K2123" s="177"/>
      <c r="L2123" s="188"/>
      <c r="M2123" s="189">
        <f>M2124</f>
        <v>10.62</v>
      </c>
      <c r="N2123" s="189">
        <f>N2124</f>
        <v>21.24</v>
      </c>
      <c r="P2123" s="69"/>
      <c r="Q2123" s="69"/>
      <c r="R2123" s="70">
        <v>13.18</v>
      </c>
      <c r="S2123" s="70">
        <v>26.36</v>
      </c>
      <c r="T2123" s="162">
        <f t="shared" si="242"/>
        <v>-5.120000000000001</v>
      </c>
      <c r="U2123" s="71">
        <f t="shared" si="243"/>
        <v>0</v>
      </c>
      <c r="V2123" s="71">
        <f t="shared" si="244"/>
        <v>0</v>
      </c>
    </row>
    <row r="2124" spans="1:22" x14ac:dyDescent="0.3">
      <c r="A2124" s="60" t="s">
        <v>5083</v>
      </c>
      <c r="B2124" s="190" t="s">
        <v>2893</v>
      </c>
      <c r="C2124" s="191" t="s">
        <v>107</v>
      </c>
      <c r="D2124" s="192">
        <v>261000</v>
      </c>
      <c r="E2124" s="198" t="s">
        <v>484</v>
      </c>
      <c r="F2124" s="194" t="s">
        <v>108</v>
      </c>
      <c r="G2124" s="195">
        <v>0.98</v>
      </c>
      <c r="H2124" s="196">
        <v>1.96</v>
      </c>
      <c r="I2124" s="197">
        <v>5.47</v>
      </c>
      <c r="J2124" s="196">
        <v>4.41</v>
      </c>
      <c r="K2124" s="197">
        <v>7.98</v>
      </c>
      <c r="L2124" s="196">
        <v>6.43</v>
      </c>
      <c r="M2124" s="196">
        <f>TRUNC(((J2124*G2124)+(L2124*G2124)),2)</f>
        <v>10.62</v>
      </c>
      <c r="N2124" s="196">
        <f>TRUNC(((J2124*H2124)+(L2124*H2124)),2)</f>
        <v>21.24</v>
      </c>
      <c r="P2124" s="71">
        <v>5.47</v>
      </c>
      <c r="Q2124" s="71">
        <v>7.98</v>
      </c>
      <c r="R2124" s="71">
        <v>13.18</v>
      </c>
      <c r="S2124" s="71">
        <v>26.36</v>
      </c>
      <c r="T2124" s="162">
        <f t="shared" si="242"/>
        <v>-5.120000000000001</v>
      </c>
      <c r="U2124" s="71">
        <f t="shared" si="243"/>
        <v>8.64</v>
      </c>
      <c r="V2124" s="71">
        <f t="shared" si="244"/>
        <v>12.6</v>
      </c>
    </row>
    <row r="2125" spans="1:22" x14ac:dyDescent="0.3">
      <c r="A2125" s="60" t="s">
        <v>5084</v>
      </c>
      <c r="B2125" s="184" t="s">
        <v>2894</v>
      </c>
      <c r="C2125" s="187"/>
      <c r="D2125" s="187"/>
      <c r="E2125" s="186" t="s">
        <v>69</v>
      </c>
      <c r="F2125" s="187"/>
      <c r="G2125" s="188"/>
      <c r="H2125" s="188"/>
      <c r="I2125" s="177"/>
      <c r="J2125" s="188"/>
      <c r="K2125" s="177"/>
      <c r="L2125" s="188"/>
      <c r="M2125" s="189">
        <f>M2126</f>
        <v>284.08</v>
      </c>
      <c r="N2125" s="189">
        <f>N2126</f>
        <v>568.16</v>
      </c>
      <c r="P2125" s="69"/>
      <c r="Q2125" s="69"/>
      <c r="R2125" s="70">
        <v>352.51</v>
      </c>
      <c r="S2125" s="70">
        <v>705.02</v>
      </c>
      <c r="T2125" s="162">
        <f t="shared" ref="T2125:T2126" si="247">N2125-S2125</f>
        <v>-136.86000000000001</v>
      </c>
      <c r="U2125" s="71">
        <f t="shared" si="243"/>
        <v>0</v>
      </c>
      <c r="V2125" s="71">
        <f t="shared" si="244"/>
        <v>0</v>
      </c>
    </row>
    <row r="2126" spans="1:22" x14ac:dyDescent="0.3">
      <c r="A2126" s="60" t="s">
        <v>5085</v>
      </c>
      <c r="B2126" s="190" t="s">
        <v>2895</v>
      </c>
      <c r="C2126" s="191" t="s">
        <v>107</v>
      </c>
      <c r="D2126" s="192">
        <v>261609</v>
      </c>
      <c r="E2126" s="198" t="s">
        <v>1686</v>
      </c>
      <c r="F2126" s="194" t="s">
        <v>108</v>
      </c>
      <c r="G2126" s="195">
        <v>25.92</v>
      </c>
      <c r="H2126" s="196">
        <v>51.84</v>
      </c>
      <c r="I2126" s="197">
        <v>9.65</v>
      </c>
      <c r="J2126" s="196">
        <v>7.78</v>
      </c>
      <c r="K2126" s="197">
        <v>3.95</v>
      </c>
      <c r="L2126" s="196">
        <v>3.18</v>
      </c>
      <c r="M2126" s="196">
        <f>TRUNC(((J2126*G2126)+(L2126*G2126)),2)</f>
        <v>284.08</v>
      </c>
      <c r="N2126" s="196">
        <f>TRUNC(((J2126*H2126)+(L2126*H2126)),2)</f>
        <v>568.16</v>
      </c>
      <c r="P2126" s="71">
        <v>9.65</v>
      </c>
      <c r="Q2126" s="71">
        <v>3.95</v>
      </c>
      <c r="R2126" s="71">
        <v>352.51</v>
      </c>
      <c r="S2126" s="71">
        <v>705.02</v>
      </c>
      <c r="T2126" s="162">
        <f t="shared" si="247"/>
        <v>-136.86000000000001</v>
      </c>
      <c r="U2126" s="71">
        <f t="shared" si="243"/>
        <v>403.31</v>
      </c>
      <c r="V2126" s="71">
        <f t="shared" si="244"/>
        <v>164.85</v>
      </c>
    </row>
    <row r="2127" spans="1:22" ht="3.6" customHeight="1" x14ac:dyDescent="0.3">
      <c r="A2127" s="60"/>
      <c r="B2127" s="167"/>
      <c r="C2127" s="167"/>
      <c r="D2127" s="167"/>
      <c r="E2127" s="167"/>
      <c r="F2127" s="167"/>
      <c r="G2127" s="167"/>
      <c r="H2127" s="167"/>
      <c r="I2127" s="167"/>
      <c r="J2127" s="167"/>
      <c r="K2127" s="167"/>
      <c r="L2127" s="167"/>
      <c r="M2127" s="167"/>
      <c r="N2127" s="167"/>
      <c r="P2127" s="164"/>
      <c r="Q2127" s="165"/>
      <c r="R2127" s="166"/>
      <c r="S2127" s="71"/>
    </row>
    <row r="2128" spans="1:22" x14ac:dyDescent="0.3">
      <c r="B2128" s="390" t="s">
        <v>5093</v>
      </c>
      <c r="C2128" s="390"/>
      <c r="D2128" s="390"/>
      <c r="E2128" s="390"/>
      <c r="F2128" s="390"/>
      <c r="G2128" s="390"/>
      <c r="H2128" s="391"/>
      <c r="I2128" s="109"/>
      <c r="J2128" s="393" t="s">
        <v>101</v>
      </c>
      <c r="K2128" s="393"/>
      <c r="L2128" s="393"/>
      <c r="M2128" s="387">
        <f>N12+N528+N712+N900+N1037+N1176+N1426+N1669+N1917+N2051+N2089</f>
        <v>3654254.5199999996</v>
      </c>
      <c r="N2128" s="387"/>
      <c r="P2128" s="48"/>
      <c r="Q2128" s="49"/>
      <c r="R2128" s="50"/>
      <c r="S2128" s="161">
        <v>4533298.53</v>
      </c>
      <c r="T2128" s="162">
        <f>M2128-S2128</f>
        <v>-879044.01000000071</v>
      </c>
    </row>
    <row r="2129" spans="2:20" ht="14.4" x14ac:dyDescent="0.3">
      <c r="B2129" s="46"/>
      <c r="C2129" s="46"/>
      <c r="D2129" s="46"/>
      <c r="E2129" s="46"/>
      <c r="F2129" s="46"/>
      <c r="G2129" s="46"/>
      <c r="H2129" s="51"/>
      <c r="I2129" s="110"/>
      <c r="J2129" s="393" t="s">
        <v>2896</v>
      </c>
      <c r="K2129" s="394"/>
      <c r="L2129" s="394"/>
      <c r="M2129" s="387">
        <f>TRUNC(M2128*0.2034,2)</f>
        <v>743275.36</v>
      </c>
      <c r="N2129" s="388"/>
      <c r="P2129" s="52"/>
      <c r="Q2129" s="53"/>
      <c r="R2129" s="54"/>
      <c r="S2129" s="161">
        <v>922072.92</v>
      </c>
      <c r="T2129" s="162">
        <f t="shared" ref="T2129:T2130" si="248">M2129-S2129</f>
        <v>-178797.56000000006</v>
      </c>
    </row>
    <row r="2130" spans="2:20" ht="14.4" x14ac:dyDescent="0.3">
      <c r="B2130" s="392" t="s">
        <v>5097</v>
      </c>
      <c r="C2130" s="392"/>
      <c r="D2130" s="392"/>
      <c r="E2130" s="392"/>
      <c r="F2130" s="392"/>
      <c r="G2130" s="392"/>
      <c r="H2130" s="392"/>
      <c r="I2130" s="110"/>
      <c r="J2130" s="395" t="s">
        <v>2897</v>
      </c>
      <c r="K2130" s="394"/>
      <c r="L2130" s="394"/>
      <c r="M2130" s="389">
        <f>SUM(M2128:N2129)</f>
        <v>4397529.88</v>
      </c>
      <c r="N2130" s="388"/>
      <c r="P2130" s="55"/>
      <c r="Q2130" s="56"/>
      <c r="R2130" s="57"/>
      <c r="S2130" s="64">
        <v>5455371.4500000002</v>
      </c>
      <c r="T2130" s="162">
        <f t="shared" si="248"/>
        <v>-1057841.5700000003</v>
      </c>
    </row>
    <row r="2131" spans="2:20" x14ac:dyDescent="0.3">
      <c r="B2131" s="392"/>
      <c r="C2131" s="392"/>
      <c r="D2131" s="392"/>
      <c r="E2131" s="392"/>
      <c r="F2131" s="392"/>
      <c r="G2131" s="392"/>
      <c r="H2131" s="392"/>
      <c r="I2131" s="111"/>
      <c r="J2131" s="58"/>
      <c r="K2131" s="111"/>
      <c r="L2131" s="58"/>
      <c r="M2131" s="58"/>
      <c r="N2131" s="163"/>
      <c r="O2131" s="58"/>
      <c r="P2131" s="58"/>
      <c r="Q2131" s="58"/>
      <c r="R2131" s="58"/>
      <c r="S2131" s="58"/>
    </row>
    <row r="2132" spans="2:20" ht="14.4" x14ac:dyDescent="0.3">
      <c r="B2132" s="392"/>
      <c r="C2132" s="392"/>
      <c r="D2132" s="392"/>
      <c r="E2132" s="392"/>
      <c r="F2132" s="392"/>
      <c r="G2132" s="392"/>
      <c r="H2132" s="392"/>
      <c r="J2132" s="393" t="s">
        <v>5094</v>
      </c>
      <c r="K2132" s="394"/>
      <c r="L2132" s="394"/>
      <c r="M2132" s="387">
        <f>M2130/L9</f>
        <v>2046.8955264174569</v>
      </c>
      <c r="N2132" s="387"/>
    </row>
    <row r="2133" spans="2:20" ht="14.4" x14ac:dyDescent="0.3">
      <c r="B2133" s="392"/>
      <c r="C2133" s="392"/>
      <c r="D2133" s="392"/>
      <c r="E2133" s="392"/>
      <c r="F2133" s="392"/>
      <c r="G2133" s="392"/>
      <c r="H2133" s="392"/>
      <c r="J2133" s="393" t="s">
        <v>5095</v>
      </c>
      <c r="K2133" s="394"/>
      <c r="L2133" s="394"/>
      <c r="M2133" s="387">
        <f>SUM(U15:U2126)</f>
        <v>2634456.3500000024</v>
      </c>
      <c r="N2133" s="388"/>
    </row>
    <row r="2134" spans="2:20" ht="14.4" x14ac:dyDescent="0.3">
      <c r="B2134" s="392"/>
      <c r="C2134" s="392"/>
      <c r="D2134" s="392"/>
      <c r="E2134" s="392"/>
      <c r="F2134" s="392"/>
      <c r="G2134" s="392"/>
      <c r="H2134" s="392"/>
      <c r="J2134" s="393" t="s">
        <v>5096</v>
      </c>
      <c r="K2134" s="394"/>
      <c r="L2134" s="394"/>
      <c r="M2134" s="387">
        <f>SUM(V15:V2126)</f>
        <v>1019796.3100000003</v>
      </c>
      <c r="N2134" s="388"/>
    </row>
    <row r="2135" spans="2:20" x14ac:dyDescent="0.3">
      <c r="B2135" s="392"/>
      <c r="C2135" s="392"/>
      <c r="D2135" s="392"/>
      <c r="E2135" s="392"/>
      <c r="F2135" s="392"/>
      <c r="G2135" s="392"/>
      <c r="H2135" s="392"/>
      <c r="I2135" s="113"/>
      <c r="J2135" s="59"/>
      <c r="K2135" s="113"/>
      <c r="L2135" s="59"/>
      <c r="M2135" s="59"/>
      <c r="N2135" s="59"/>
      <c r="O2135" s="59"/>
      <c r="P2135" s="59"/>
      <c r="Q2135" s="59"/>
      <c r="R2135" s="59"/>
      <c r="S2135" s="59"/>
    </row>
    <row r="2136" spans="2:20" x14ac:dyDescent="0.3">
      <c r="N2136" s="162"/>
    </row>
  </sheetData>
  <sortState ref="A12:S2126">
    <sortCondition ref="A12:A2126"/>
  </sortState>
  <mergeCells count="16">
    <mergeCell ref="F5:G5"/>
    <mergeCell ref="B10:N10"/>
    <mergeCell ref="M2128:N2128"/>
    <mergeCell ref="M2129:N2129"/>
    <mergeCell ref="M2130:N2130"/>
    <mergeCell ref="B2128:H2128"/>
    <mergeCell ref="B2130:H2135"/>
    <mergeCell ref="M2132:N2132"/>
    <mergeCell ref="M2133:N2133"/>
    <mergeCell ref="M2134:N2134"/>
    <mergeCell ref="J2128:L2128"/>
    <mergeCell ref="J2129:L2129"/>
    <mergeCell ref="J2130:L2130"/>
    <mergeCell ref="J2132:L2132"/>
    <mergeCell ref="J2133:L2133"/>
    <mergeCell ref="J2134:L2134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4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4098" r:id="rId4">
          <objectPr defaultSize="0" autoPict="0" r:id="rId5">
            <anchor moveWithCells="1" sizeWithCells="1">
              <from>
                <xdr:col>13</xdr:col>
                <xdr:colOff>182880</xdr:colOff>
                <xdr:row>0</xdr:row>
                <xdr:rowOff>76200</xdr:rowOff>
              </from>
              <to>
                <xdr:col>13</xdr:col>
                <xdr:colOff>647700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view="pageBreakPreview" topLeftCell="A4" zoomScaleNormal="100" zoomScaleSheetLayoutView="100" workbookViewId="0">
      <selection activeCell="C4" sqref="C1:C1048576"/>
    </sheetView>
  </sheetViews>
  <sheetFormatPr defaultRowHeight="12" x14ac:dyDescent="0.25"/>
  <cols>
    <col min="1" max="1" width="6.44140625" style="1" customWidth="1"/>
    <col min="2" max="2" width="52.21875" style="1" customWidth="1"/>
    <col min="3" max="3" width="9.77734375" style="233" hidden="1" customWidth="1"/>
    <col min="4" max="5" width="14" style="1" customWidth="1"/>
    <col min="6" max="6" width="10.6640625" style="1" customWidth="1"/>
    <col min="7" max="7" width="8.88671875" style="1"/>
    <col min="8" max="9" width="14" style="1" customWidth="1"/>
    <col min="10" max="10" width="10.6640625" style="1" customWidth="1"/>
    <col min="11" max="16384" width="8.88671875" style="1"/>
  </cols>
  <sheetData>
    <row r="1" spans="1:13" ht="63" customHeight="1" thickBot="1" x14ac:dyDescent="0.3">
      <c r="A1" s="9"/>
      <c r="B1" s="10"/>
      <c r="C1" s="216"/>
      <c r="D1" s="10"/>
      <c r="E1" s="10"/>
      <c r="F1" s="11"/>
      <c r="H1" s="217"/>
      <c r="I1" s="217"/>
      <c r="J1" s="217"/>
      <c r="M1" s="12"/>
    </row>
    <row r="2" spans="1:13" x14ac:dyDescent="0.25">
      <c r="A2" s="13" t="s">
        <v>83</v>
      </c>
      <c r="B2" s="218"/>
      <c r="C2" s="219"/>
      <c r="D2" s="220"/>
      <c r="E2" s="13" t="s">
        <v>84</v>
      </c>
      <c r="F2" s="16"/>
      <c r="H2" s="217"/>
      <c r="I2" s="217"/>
      <c r="J2" s="217"/>
      <c r="M2" s="12"/>
    </row>
    <row r="3" spans="1:13" ht="12.6" thickBot="1" x14ac:dyDescent="0.3">
      <c r="A3" s="17" t="s">
        <v>94</v>
      </c>
      <c r="B3" s="221"/>
      <c r="C3" s="222"/>
      <c r="D3" s="223"/>
      <c r="E3" s="20">
        <v>52034933</v>
      </c>
      <c r="F3" s="19"/>
      <c r="H3" s="217"/>
      <c r="I3" s="217"/>
      <c r="J3" s="217"/>
      <c r="M3" s="12"/>
    </row>
    <row r="4" spans="1:13" x14ac:dyDescent="0.25">
      <c r="A4" s="21" t="s">
        <v>85</v>
      </c>
      <c r="B4" s="224"/>
      <c r="C4" s="225"/>
      <c r="D4" s="226"/>
      <c r="E4" s="21" t="s">
        <v>86</v>
      </c>
      <c r="F4" s="24"/>
      <c r="H4" s="217"/>
      <c r="I4" s="217"/>
      <c r="J4" s="217"/>
      <c r="M4" s="12"/>
    </row>
    <row r="5" spans="1:13" ht="12.6" thickBot="1" x14ac:dyDescent="0.3">
      <c r="A5" s="25" t="s">
        <v>15</v>
      </c>
      <c r="B5" s="221"/>
      <c r="C5" s="222"/>
      <c r="D5" s="223"/>
      <c r="E5" s="25" t="s">
        <v>16</v>
      </c>
      <c r="F5" s="19"/>
      <c r="H5" s="217"/>
      <c r="I5" s="217"/>
      <c r="J5" s="217"/>
      <c r="M5" s="12"/>
    </row>
    <row r="6" spans="1:13" x14ac:dyDescent="0.25">
      <c r="A6" s="21" t="s">
        <v>87</v>
      </c>
      <c r="B6" s="224"/>
      <c r="C6" s="225"/>
      <c r="D6" s="226"/>
      <c r="E6" s="21" t="s">
        <v>88</v>
      </c>
      <c r="F6" s="24"/>
      <c r="H6" s="217"/>
      <c r="I6" s="217"/>
      <c r="J6" s="217"/>
      <c r="M6" s="12"/>
    </row>
    <row r="7" spans="1:13" ht="12.6" thickBot="1" x14ac:dyDescent="0.3">
      <c r="A7" s="25" t="s">
        <v>17</v>
      </c>
      <c r="B7" s="221"/>
      <c r="C7" s="227"/>
      <c r="D7" s="223"/>
      <c r="E7" s="25" t="s">
        <v>18</v>
      </c>
      <c r="F7" s="19"/>
      <c r="H7" s="217"/>
      <c r="I7" s="217"/>
      <c r="J7" s="217"/>
      <c r="M7" s="12"/>
    </row>
    <row r="8" spans="1:13" x14ac:dyDescent="0.25">
      <c r="A8" s="21" t="s">
        <v>89</v>
      </c>
      <c r="B8" s="224"/>
      <c r="C8" s="225"/>
      <c r="D8" s="228" t="s">
        <v>90</v>
      </c>
      <c r="E8" s="26" t="s">
        <v>91</v>
      </c>
      <c r="F8" s="24"/>
      <c r="H8" s="217"/>
      <c r="I8" s="217"/>
      <c r="J8" s="217"/>
      <c r="M8" s="12"/>
    </row>
    <row r="9" spans="1:13" ht="12.6" thickBot="1" x14ac:dyDescent="0.3">
      <c r="A9" s="25" t="s">
        <v>92</v>
      </c>
      <c r="B9" s="221"/>
      <c r="C9" s="222"/>
      <c r="D9" s="229">
        <v>45308</v>
      </c>
      <c r="E9" s="29">
        <v>2148.39</v>
      </c>
      <c r="F9" s="19"/>
      <c r="H9" s="217"/>
      <c r="I9" s="217"/>
      <c r="J9" s="217"/>
      <c r="M9" s="12"/>
    </row>
    <row r="10" spans="1:13" ht="12.6" thickBot="1" x14ac:dyDescent="0.3">
      <c r="A10" s="396" t="s">
        <v>5114</v>
      </c>
      <c r="B10" s="397"/>
      <c r="C10" s="397"/>
      <c r="D10" s="397"/>
      <c r="E10" s="397"/>
      <c r="F10" s="398"/>
      <c r="M10" s="12"/>
    </row>
    <row r="11" spans="1:13" s="214" customFormat="1" ht="24" x14ac:dyDescent="0.3">
      <c r="A11" s="5" t="s">
        <v>0</v>
      </c>
      <c r="B11" s="5" t="s">
        <v>1</v>
      </c>
      <c r="C11" s="230"/>
      <c r="D11" s="5" t="s">
        <v>5110</v>
      </c>
      <c r="E11" s="5" t="s">
        <v>5111</v>
      </c>
      <c r="F11" s="5" t="s">
        <v>5112</v>
      </c>
      <c r="H11" s="5" t="s">
        <v>5110</v>
      </c>
      <c r="I11" s="5" t="s">
        <v>5111</v>
      </c>
      <c r="J11" s="5" t="s">
        <v>5112</v>
      </c>
    </row>
    <row r="12" spans="1:13" x14ac:dyDescent="0.25">
      <c r="A12" s="2" t="s">
        <v>19</v>
      </c>
      <c r="B12" s="3" t="s">
        <v>20</v>
      </c>
      <c r="C12" s="231">
        <v>226024.94</v>
      </c>
      <c r="D12" s="8">
        <v>182196.84</v>
      </c>
      <c r="E12" s="8">
        <f>TRUNC(D12*1.2034,2)</f>
        <v>219255.67</v>
      </c>
      <c r="F12" s="34">
        <f>E12/$E$34</f>
        <v>4.9858824381654919E-2</v>
      </c>
      <c r="H12" s="8">
        <v>226024.94</v>
      </c>
      <c r="I12" s="8">
        <v>271998.40999999997</v>
      </c>
      <c r="J12" s="7">
        <v>4.99</v>
      </c>
    </row>
    <row r="13" spans="1:13" x14ac:dyDescent="0.25">
      <c r="A13" s="2" t="s">
        <v>21</v>
      </c>
      <c r="B13" s="3" t="s">
        <v>22</v>
      </c>
      <c r="C13" s="231">
        <v>21411.75</v>
      </c>
      <c r="D13" s="8">
        <v>17259.830000000002</v>
      </c>
      <c r="E13" s="8">
        <f t="shared" ref="E13:E34" si="0">TRUNC(D13*1.2034,2)</f>
        <v>20770.47</v>
      </c>
      <c r="F13" s="34">
        <f t="shared" ref="F13:F33" si="1">E13/$E$34</f>
        <v>4.7232129324383358E-3</v>
      </c>
      <c r="H13" s="8">
        <v>21411.75</v>
      </c>
      <c r="I13" s="8">
        <v>25766.9</v>
      </c>
      <c r="J13" s="7">
        <v>0.47</v>
      </c>
    </row>
    <row r="14" spans="1:13" x14ac:dyDescent="0.25">
      <c r="A14" s="2" t="s">
        <v>23</v>
      </c>
      <c r="B14" s="3" t="s">
        <v>24</v>
      </c>
      <c r="C14" s="231">
        <v>169503.49</v>
      </c>
      <c r="D14" s="8">
        <v>136635.35999999999</v>
      </c>
      <c r="E14" s="8">
        <f t="shared" si="0"/>
        <v>164426.99</v>
      </c>
      <c r="F14" s="34">
        <f t="shared" si="1"/>
        <v>3.7390761288016536E-2</v>
      </c>
      <c r="H14" s="8">
        <v>169503.49</v>
      </c>
      <c r="I14" s="8">
        <v>203980.5</v>
      </c>
      <c r="J14" s="7">
        <v>3.74</v>
      </c>
    </row>
    <row r="15" spans="1:13" x14ac:dyDescent="0.25">
      <c r="A15" s="2" t="s">
        <v>25</v>
      </c>
      <c r="B15" s="3" t="s">
        <v>26</v>
      </c>
      <c r="C15" s="231">
        <v>249256.88</v>
      </c>
      <c r="D15" s="8">
        <v>200923.91</v>
      </c>
      <c r="E15" s="8">
        <f t="shared" si="0"/>
        <v>241791.83</v>
      </c>
      <c r="F15" s="34">
        <f t="shared" si="1"/>
        <v>5.498355590479808E-2</v>
      </c>
      <c r="H15" s="8">
        <v>249256.88</v>
      </c>
      <c r="I15" s="8">
        <v>299955.73</v>
      </c>
      <c r="J15" s="7">
        <v>5.5</v>
      </c>
    </row>
    <row r="16" spans="1:13" x14ac:dyDescent="0.25">
      <c r="A16" s="2" t="s">
        <v>27</v>
      </c>
      <c r="B16" s="3" t="s">
        <v>28</v>
      </c>
      <c r="C16" s="231">
        <v>609723.48</v>
      </c>
      <c r="D16" s="8">
        <v>491493.07</v>
      </c>
      <c r="E16" s="8">
        <f t="shared" si="0"/>
        <v>591462.76</v>
      </c>
      <c r="F16" s="34">
        <f t="shared" si="1"/>
        <v>0.13449886098329367</v>
      </c>
      <c r="H16" s="8">
        <v>609723.48</v>
      </c>
      <c r="I16" s="8">
        <v>733741.24</v>
      </c>
      <c r="J16" s="7">
        <v>13.45</v>
      </c>
    </row>
    <row r="17" spans="1:10" x14ac:dyDescent="0.25">
      <c r="A17" s="2" t="s">
        <v>29</v>
      </c>
      <c r="B17" s="3" t="s">
        <v>30</v>
      </c>
      <c r="C17" s="231">
        <v>397338.74</v>
      </c>
      <c r="D17" s="8">
        <v>320291.48</v>
      </c>
      <c r="E17" s="8">
        <f t="shared" si="0"/>
        <v>385438.76</v>
      </c>
      <c r="F17" s="34">
        <f t="shared" si="1"/>
        <v>8.7648923490657449E-2</v>
      </c>
      <c r="H17" s="8">
        <v>397338.74</v>
      </c>
      <c r="I17" s="8">
        <v>478157.44</v>
      </c>
      <c r="J17" s="7">
        <v>8.76</v>
      </c>
    </row>
    <row r="18" spans="1:10" x14ac:dyDescent="0.25">
      <c r="A18" s="2" t="s">
        <v>31</v>
      </c>
      <c r="B18" s="3" t="s">
        <v>32</v>
      </c>
      <c r="C18" s="231">
        <v>154755.96</v>
      </c>
      <c r="D18" s="8">
        <v>124747.5</v>
      </c>
      <c r="E18" s="8">
        <f t="shared" si="0"/>
        <v>150121.14000000001</v>
      </c>
      <c r="F18" s="34">
        <f t="shared" si="1"/>
        <v>3.413760545044893E-2</v>
      </c>
      <c r="H18" s="8">
        <v>154755.96</v>
      </c>
      <c r="I18" s="8">
        <v>186233.32</v>
      </c>
      <c r="J18" s="7">
        <v>3.41</v>
      </c>
    </row>
    <row r="19" spans="1:10" x14ac:dyDescent="0.25">
      <c r="A19" s="2" t="s">
        <v>33</v>
      </c>
      <c r="B19" s="3" t="s">
        <v>34</v>
      </c>
      <c r="C19" s="231">
        <v>15171.59</v>
      </c>
      <c r="D19" s="8">
        <v>12229.69</v>
      </c>
      <c r="E19" s="8">
        <f t="shared" si="0"/>
        <v>14717.2</v>
      </c>
      <c r="F19" s="34">
        <f t="shared" si="1"/>
        <v>3.3466969870822121E-3</v>
      </c>
      <c r="H19" s="8">
        <v>15171.59</v>
      </c>
      <c r="I19" s="8">
        <v>18257.490000000002</v>
      </c>
      <c r="J19" s="7">
        <v>0.33</v>
      </c>
    </row>
    <row r="20" spans="1:10" x14ac:dyDescent="0.25">
      <c r="A20" s="2" t="s">
        <v>35</v>
      </c>
      <c r="B20" s="3" t="s">
        <v>36</v>
      </c>
      <c r="C20" s="231">
        <v>118316.42</v>
      </c>
      <c r="D20" s="8">
        <v>95373.89</v>
      </c>
      <c r="E20" s="8">
        <f t="shared" si="0"/>
        <v>114772.93</v>
      </c>
      <c r="F20" s="34">
        <f t="shared" si="1"/>
        <v>2.6099408789008613E-2</v>
      </c>
      <c r="H20" s="8">
        <v>118316.42</v>
      </c>
      <c r="I20" s="8">
        <v>142381.98000000001</v>
      </c>
      <c r="J20" s="7">
        <v>2.61</v>
      </c>
    </row>
    <row r="21" spans="1:10" x14ac:dyDescent="0.25">
      <c r="A21" s="2" t="s">
        <v>37</v>
      </c>
      <c r="B21" s="3" t="s">
        <v>38</v>
      </c>
      <c r="C21" s="231">
        <v>39289.35</v>
      </c>
      <c r="D21" s="8">
        <v>31670.82</v>
      </c>
      <c r="E21" s="8">
        <f t="shared" si="0"/>
        <v>38112.660000000003</v>
      </c>
      <c r="F21" s="34">
        <f t="shared" si="1"/>
        <v>8.6668336634474451E-3</v>
      </c>
      <c r="H21" s="8">
        <v>39289.35</v>
      </c>
      <c r="I21" s="8">
        <v>47280.800000000003</v>
      </c>
      <c r="J21" s="7">
        <v>0.87</v>
      </c>
    </row>
    <row r="22" spans="1:10" x14ac:dyDescent="0.25">
      <c r="A22" s="2" t="s">
        <v>39</v>
      </c>
      <c r="B22" s="3" t="s">
        <v>40</v>
      </c>
      <c r="C22" s="231">
        <v>547344.77</v>
      </c>
      <c r="D22" s="8">
        <v>441210.11</v>
      </c>
      <c r="E22" s="8">
        <f t="shared" si="0"/>
        <v>530952.24</v>
      </c>
      <c r="F22" s="34">
        <f t="shared" si="1"/>
        <v>0.12073874527033344</v>
      </c>
      <c r="H22" s="8">
        <v>547344.77</v>
      </c>
      <c r="I22" s="8">
        <v>658674.69999999995</v>
      </c>
      <c r="J22" s="7">
        <v>12.07</v>
      </c>
    </row>
    <row r="23" spans="1:10" x14ac:dyDescent="0.25">
      <c r="A23" s="2" t="s">
        <v>41</v>
      </c>
      <c r="B23" s="3" t="s">
        <v>42</v>
      </c>
      <c r="C23" s="231">
        <v>172092.84</v>
      </c>
      <c r="D23" s="8">
        <v>138722.62</v>
      </c>
      <c r="E23" s="8">
        <f t="shared" si="0"/>
        <v>166938.79999999999</v>
      </c>
      <c r="F23" s="34">
        <f t="shared" si="1"/>
        <v>3.7961947856054133E-2</v>
      </c>
      <c r="H23" s="8">
        <v>172092.84</v>
      </c>
      <c r="I23" s="8">
        <v>207096.52</v>
      </c>
      <c r="J23" s="7">
        <v>3.8</v>
      </c>
    </row>
    <row r="24" spans="1:10" x14ac:dyDescent="0.25">
      <c r="A24" s="2" t="s">
        <v>43</v>
      </c>
      <c r="B24" s="3" t="s">
        <v>44</v>
      </c>
      <c r="C24" s="231">
        <v>226206.81</v>
      </c>
      <c r="D24" s="8">
        <v>182343.44</v>
      </c>
      <c r="E24" s="8">
        <f t="shared" si="0"/>
        <v>219432.09</v>
      </c>
      <c r="F24" s="34">
        <f t="shared" si="1"/>
        <v>4.9898942358067619E-2</v>
      </c>
      <c r="H24" s="8">
        <v>226206.81</v>
      </c>
      <c r="I24" s="8">
        <v>272217.28000000003</v>
      </c>
      <c r="J24" s="7">
        <v>4.99</v>
      </c>
    </row>
    <row r="25" spans="1:10" x14ac:dyDescent="0.25">
      <c r="A25" s="2" t="s">
        <v>45</v>
      </c>
      <c r="B25" s="3" t="s">
        <v>46</v>
      </c>
      <c r="C25" s="231">
        <v>31264.66</v>
      </c>
      <c r="D25" s="8">
        <v>25202.18</v>
      </c>
      <c r="E25" s="8">
        <f t="shared" si="0"/>
        <v>30328.3</v>
      </c>
      <c r="F25" s="34">
        <f t="shared" si="1"/>
        <v>6.8966671808037838E-3</v>
      </c>
      <c r="H25" s="8">
        <v>31264.66</v>
      </c>
      <c r="I25" s="8">
        <v>37623.89</v>
      </c>
      <c r="J25" s="7">
        <v>0.69</v>
      </c>
    </row>
    <row r="26" spans="1:10" x14ac:dyDescent="0.25">
      <c r="A26" s="2" t="s">
        <v>47</v>
      </c>
      <c r="B26" s="3" t="s">
        <v>48</v>
      </c>
      <c r="C26" s="231">
        <v>185033.81</v>
      </c>
      <c r="D26" s="8">
        <v>149154.23000000001</v>
      </c>
      <c r="E26" s="8">
        <f t="shared" si="0"/>
        <v>179492.2</v>
      </c>
      <c r="F26" s="34">
        <f t="shared" si="1"/>
        <v>4.0816595884051163E-2</v>
      </c>
      <c r="H26" s="8">
        <v>185033.81</v>
      </c>
      <c r="I26" s="8">
        <v>222669.69</v>
      </c>
      <c r="J26" s="7">
        <v>4.08</v>
      </c>
    </row>
    <row r="27" spans="1:10" x14ac:dyDescent="0.25">
      <c r="A27" s="2" t="s">
        <v>49</v>
      </c>
      <c r="B27" s="3" t="s">
        <v>50</v>
      </c>
      <c r="C27" s="231">
        <v>36698.400000000001</v>
      </c>
      <c r="D27" s="8">
        <v>29582.27</v>
      </c>
      <c r="E27" s="8">
        <f t="shared" si="0"/>
        <v>35599.300000000003</v>
      </c>
      <c r="F27" s="34">
        <f t="shared" si="1"/>
        <v>8.0952946248087805E-3</v>
      </c>
      <c r="H27" s="8">
        <v>36698.400000000001</v>
      </c>
      <c r="I27" s="8">
        <v>44162.85</v>
      </c>
      <c r="J27" s="7">
        <v>0.81</v>
      </c>
    </row>
    <row r="28" spans="1:10" x14ac:dyDescent="0.25">
      <c r="A28" s="2" t="s">
        <v>51</v>
      </c>
      <c r="B28" s="3" t="s">
        <v>52</v>
      </c>
      <c r="C28" s="231">
        <v>359225.86</v>
      </c>
      <c r="D28" s="8">
        <v>289569</v>
      </c>
      <c r="E28" s="8">
        <f t="shared" si="0"/>
        <v>348467.33</v>
      </c>
      <c r="F28" s="34">
        <f t="shared" si="1"/>
        <v>7.9241605971759776E-2</v>
      </c>
      <c r="H28" s="8">
        <v>359225.86</v>
      </c>
      <c r="I28" s="8">
        <v>432292.4</v>
      </c>
      <c r="J28" s="7">
        <v>7.92</v>
      </c>
    </row>
    <row r="29" spans="1:10" x14ac:dyDescent="0.25">
      <c r="A29" s="2" t="s">
        <v>53</v>
      </c>
      <c r="B29" s="3" t="s">
        <v>54</v>
      </c>
      <c r="C29" s="231">
        <v>4831.24</v>
      </c>
      <c r="D29" s="8">
        <v>3894.42</v>
      </c>
      <c r="E29" s="8">
        <f t="shared" si="0"/>
        <v>4686.54</v>
      </c>
      <c r="F29" s="34">
        <f t="shared" si="1"/>
        <v>1.0657210133612554E-3</v>
      </c>
      <c r="H29" s="8">
        <v>4831.24</v>
      </c>
      <c r="I29" s="8">
        <v>5813.91</v>
      </c>
      <c r="J29" s="7">
        <v>0.11</v>
      </c>
    </row>
    <row r="30" spans="1:10" x14ac:dyDescent="0.25">
      <c r="A30" s="2" t="s">
        <v>55</v>
      </c>
      <c r="B30" s="3" t="s">
        <v>56</v>
      </c>
      <c r="C30" s="231">
        <v>25794.52</v>
      </c>
      <c r="D30" s="8">
        <v>20792.75</v>
      </c>
      <c r="E30" s="8">
        <f t="shared" si="0"/>
        <v>25021.99</v>
      </c>
      <c r="F30" s="34">
        <f t="shared" si="1"/>
        <v>5.6900102291061643E-3</v>
      </c>
      <c r="H30" s="8">
        <v>25794.52</v>
      </c>
      <c r="I30" s="8">
        <v>31041.13</v>
      </c>
      <c r="J30" s="7">
        <v>0.56999999999999995</v>
      </c>
    </row>
    <row r="31" spans="1:10" x14ac:dyDescent="0.25">
      <c r="A31" s="2" t="s">
        <v>57</v>
      </c>
      <c r="B31" s="3" t="s">
        <v>58</v>
      </c>
      <c r="C31" s="231">
        <v>255629.52</v>
      </c>
      <c r="D31" s="8">
        <v>206060.85</v>
      </c>
      <c r="E31" s="8">
        <f t="shared" si="0"/>
        <v>247973.62</v>
      </c>
      <c r="F31" s="34">
        <f t="shared" si="1"/>
        <v>5.6389297347992098E-2</v>
      </c>
      <c r="H31" s="8">
        <v>255629.52</v>
      </c>
      <c r="I31" s="8">
        <v>307624.56</v>
      </c>
      <c r="J31" s="7">
        <v>5.64</v>
      </c>
    </row>
    <row r="32" spans="1:10" x14ac:dyDescent="0.25">
      <c r="A32" s="2" t="s">
        <v>59</v>
      </c>
      <c r="B32" s="3" t="s">
        <v>60</v>
      </c>
      <c r="C32" s="231">
        <v>211636.74</v>
      </c>
      <c r="D32" s="8">
        <v>170598.63</v>
      </c>
      <c r="E32" s="8">
        <f t="shared" si="0"/>
        <v>205298.39</v>
      </c>
      <c r="F32" s="34">
        <f t="shared" si="1"/>
        <v>4.6684933497256879E-2</v>
      </c>
      <c r="H32" s="8">
        <v>211636.74</v>
      </c>
      <c r="I32" s="8">
        <v>254683.65</v>
      </c>
      <c r="J32" s="7">
        <v>4.67</v>
      </c>
    </row>
    <row r="33" spans="1:10" x14ac:dyDescent="0.25">
      <c r="A33" s="2" t="s">
        <v>61</v>
      </c>
      <c r="B33" s="3" t="s">
        <v>62</v>
      </c>
      <c r="C33" s="231">
        <v>476746.76</v>
      </c>
      <c r="D33" s="8">
        <v>384301.63</v>
      </c>
      <c r="E33" s="8">
        <f t="shared" si="0"/>
        <v>462468.58</v>
      </c>
      <c r="F33" s="34">
        <f t="shared" si="1"/>
        <v>0.10516553442952388</v>
      </c>
      <c r="H33" s="8">
        <v>476746.76</v>
      </c>
      <c r="I33" s="8">
        <v>573717.06000000006</v>
      </c>
      <c r="J33" s="7">
        <v>10.52</v>
      </c>
    </row>
    <row r="34" spans="1:10" s="33" customFormat="1" x14ac:dyDescent="0.25">
      <c r="A34" s="399" t="s">
        <v>5113</v>
      </c>
      <c r="B34" s="399"/>
      <c r="C34" s="232">
        <v>4533298.53</v>
      </c>
      <c r="D34" s="31">
        <f>SUM(D12:D33)</f>
        <v>3654254.52</v>
      </c>
      <c r="E34" s="31">
        <f t="shared" si="0"/>
        <v>4397529.88</v>
      </c>
      <c r="F34" s="234">
        <f>SUM(F12:F33)</f>
        <v>0.99999997953396524</v>
      </c>
      <c r="H34" s="31">
        <v>4533298.53</v>
      </c>
      <c r="I34" s="31">
        <v>5455371.4500000002</v>
      </c>
      <c r="J34" s="215">
        <v>100</v>
      </c>
    </row>
  </sheetData>
  <mergeCells count="2">
    <mergeCell ref="A10:F10"/>
    <mergeCell ref="A34:B34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8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5122" r:id="rId4">
          <objectPr defaultSize="0" autoPict="0" r:id="rId5">
            <anchor moveWithCells="1" sizeWithCells="1">
              <from>
                <xdr:col>5</xdr:col>
                <xdr:colOff>160020</xdr:colOff>
                <xdr:row>0</xdr:row>
                <xdr:rowOff>76200</xdr:rowOff>
              </from>
              <to>
                <xdr:col>5</xdr:col>
                <xdr:colOff>624840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512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view="pageBreakPreview" zoomScaleNormal="100" zoomScaleSheetLayoutView="100" workbookViewId="0">
      <selection activeCell="V58" sqref="V58"/>
    </sheetView>
  </sheetViews>
  <sheetFormatPr defaultRowHeight="12" x14ac:dyDescent="0.25"/>
  <cols>
    <col min="1" max="1" width="30.88671875" style="244" customWidth="1"/>
    <col min="2" max="2" width="14.109375" style="33" customWidth="1"/>
    <col min="3" max="3" width="16.77734375" style="1" customWidth="1"/>
    <col min="4" max="21" width="12.5546875" style="1" customWidth="1"/>
    <col min="22" max="22" width="10.44140625" style="1" customWidth="1"/>
    <col min="23" max="16384" width="8.88671875" style="1"/>
  </cols>
  <sheetData>
    <row r="1" spans="1:23" s="159" customFormat="1" ht="62.4" customHeight="1" thickBot="1" x14ac:dyDescent="0.35">
      <c r="A1" s="250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2"/>
    </row>
    <row r="2" spans="1:23" s="159" customFormat="1" x14ac:dyDescent="0.25">
      <c r="A2" s="13" t="s">
        <v>83</v>
      </c>
      <c r="C2" s="253"/>
      <c r="D2" s="254" t="s">
        <v>5117</v>
      </c>
      <c r="E2" s="255"/>
      <c r="F2" s="255"/>
      <c r="G2" s="255"/>
      <c r="H2" s="255"/>
      <c r="I2" s="255"/>
      <c r="J2" s="255"/>
      <c r="K2" s="255"/>
      <c r="L2" s="255"/>
      <c r="M2" s="256"/>
      <c r="N2" s="255"/>
      <c r="O2" s="255"/>
      <c r="P2" s="255"/>
      <c r="Q2" s="255"/>
      <c r="R2" s="255"/>
      <c r="S2" s="255"/>
      <c r="T2" s="255"/>
      <c r="U2" s="257"/>
    </row>
    <row r="3" spans="1:23" s="159" customFormat="1" ht="12" customHeight="1" thickBot="1" x14ac:dyDescent="0.3">
      <c r="A3" s="17" t="s">
        <v>94</v>
      </c>
      <c r="B3" s="258"/>
      <c r="C3" s="259"/>
      <c r="D3" s="260">
        <v>18</v>
      </c>
      <c r="E3" s="261"/>
      <c r="F3" s="261"/>
      <c r="G3" s="261"/>
      <c r="H3" s="261"/>
      <c r="I3" s="261"/>
      <c r="J3" s="261"/>
      <c r="K3" s="261"/>
      <c r="L3" s="261"/>
      <c r="M3" s="262"/>
      <c r="N3" s="261"/>
      <c r="O3" s="261"/>
      <c r="P3" s="261"/>
      <c r="Q3" s="261"/>
      <c r="R3" s="261"/>
      <c r="S3" s="261"/>
      <c r="T3" s="261"/>
      <c r="U3" s="263"/>
    </row>
    <row r="4" spans="1:23" s="159" customFormat="1" x14ac:dyDescent="0.25">
      <c r="A4" s="21" t="s">
        <v>85</v>
      </c>
      <c r="C4" s="253"/>
      <c r="D4" s="254" t="s">
        <v>5118</v>
      </c>
      <c r="E4" s="264"/>
      <c r="F4" s="264"/>
      <c r="G4" s="264"/>
      <c r="H4" s="264"/>
      <c r="I4" s="264"/>
      <c r="J4" s="264"/>
      <c r="K4" s="264"/>
      <c r="L4" s="264"/>
      <c r="M4" s="256"/>
      <c r="N4" s="264"/>
      <c r="O4" s="264"/>
      <c r="P4" s="264"/>
      <c r="Q4" s="264"/>
      <c r="R4" s="264"/>
      <c r="S4" s="264"/>
      <c r="T4" s="264"/>
      <c r="U4" s="265"/>
    </row>
    <row r="5" spans="1:23" s="159" customFormat="1" ht="12" customHeight="1" thickBot="1" x14ac:dyDescent="0.3">
      <c r="A5" s="25" t="s">
        <v>15</v>
      </c>
      <c r="B5" s="266"/>
      <c r="C5" s="267"/>
      <c r="D5" s="268">
        <v>540</v>
      </c>
      <c r="E5" s="261" t="s">
        <v>5119</v>
      </c>
      <c r="F5" s="261"/>
      <c r="G5" s="261"/>
      <c r="H5" s="261"/>
      <c r="I5" s="261"/>
      <c r="J5" s="261"/>
      <c r="K5" s="261"/>
      <c r="L5" s="261"/>
      <c r="M5" s="258"/>
      <c r="N5" s="261"/>
      <c r="O5" s="261"/>
      <c r="P5" s="261"/>
      <c r="Q5" s="261"/>
      <c r="R5" s="261"/>
      <c r="S5" s="261"/>
      <c r="T5" s="261"/>
      <c r="U5" s="263"/>
    </row>
    <row r="6" spans="1:23" s="159" customFormat="1" x14ac:dyDescent="0.25">
      <c r="A6" s="129" t="s">
        <v>5120</v>
      </c>
      <c r="B6" s="269"/>
      <c r="C6" s="270"/>
      <c r="D6" s="254" t="s">
        <v>90</v>
      </c>
      <c r="E6" s="264"/>
      <c r="F6" s="264"/>
      <c r="G6" s="264"/>
      <c r="H6" s="264"/>
      <c r="I6" s="264"/>
      <c r="J6" s="264"/>
      <c r="K6" s="264"/>
      <c r="L6" s="264"/>
      <c r="M6" s="256"/>
      <c r="N6" s="264"/>
      <c r="O6" s="264"/>
      <c r="P6" s="264"/>
      <c r="Q6" s="264"/>
      <c r="R6" s="264"/>
      <c r="S6" s="264"/>
      <c r="T6" s="264"/>
      <c r="U6" s="265"/>
    </row>
    <row r="7" spans="1:23" s="159" customFormat="1" ht="12" customHeight="1" thickBot="1" x14ac:dyDescent="0.3">
      <c r="A7" s="25" t="s">
        <v>16</v>
      </c>
      <c r="C7" s="253"/>
      <c r="D7" s="271">
        <v>45308</v>
      </c>
      <c r="E7" s="261"/>
      <c r="F7" s="261"/>
      <c r="G7" s="261"/>
      <c r="H7" s="261"/>
      <c r="I7" s="261"/>
      <c r="J7" s="261"/>
      <c r="K7" s="261"/>
      <c r="L7" s="261"/>
      <c r="M7" s="272"/>
      <c r="N7" s="261"/>
      <c r="O7" s="261"/>
      <c r="P7" s="261"/>
      <c r="Q7" s="261"/>
      <c r="R7" s="261"/>
      <c r="S7" s="261"/>
      <c r="T7" s="261"/>
      <c r="U7" s="263"/>
    </row>
    <row r="8" spans="1:23" s="159" customFormat="1" ht="18" customHeight="1" thickBot="1" x14ac:dyDescent="0.35">
      <c r="A8" s="408" t="s">
        <v>5115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10"/>
      <c r="V8" s="273"/>
      <c r="W8" s="273"/>
    </row>
    <row r="9" spans="1:23" s="6" customFormat="1" ht="12" customHeight="1" x14ac:dyDescent="0.3">
      <c r="A9" s="411" t="s">
        <v>63</v>
      </c>
      <c r="B9" s="248" t="s">
        <v>5116</v>
      </c>
      <c r="C9" s="247" t="s">
        <v>64</v>
      </c>
      <c r="D9" s="245">
        <v>1</v>
      </c>
      <c r="E9" s="245">
        <v>2</v>
      </c>
      <c r="F9" s="246">
        <v>3</v>
      </c>
      <c r="G9" s="245">
        <v>4</v>
      </c>
      <c r="H9" s="245">
        <v>5</v>
      </c>
      <c r="I9" s="245">
        <v>6</v>
      </c>
      <c r="J9" s="245">
        <v>7</v>
      </c>
      <c r="K9" s="245">
        <v>8</v>
      </c>
      <c r="L9" s="245">
        <v>9</v>
      </c>
      <c r="M9" s="245">
        <v>10</v>
      </c>
      <c r="N9" s="245">
        <v>11</v>
      </c>
      <c r="O9" s="245">
        <v>12</v>
      </c>
      <c r="P9" s="245">
        <v>13</v>
      </c>
      <c r="Q9" s="245">
        <v>14</v>
      </c>
      <c r="R9" s="245">
        <v>15</v>
      </c>
      <c r="S9" s="245">
        <v>16</v>
      </c>
      <c r="T9" s="245">
        <v>17</v>
      </c>
      <c r="U9" s="245">
        <v>18</v>
      </c>
    </row>
    <row r="10" spans="1:23" s="6" customFormat="1" ht="12" customHeight="1" x14ac:dyDescent="0.3">
      <c r="A10" s="412" t="s">
        <v>63</v>
      </c>
      <c r="B10" s="249">
        <f>Somatório!E34</f>
        <v>4397529.88</v>
      </c>
      <c r="C10" s="247" t="s">
        <v>65</v>
      </c>
      <c r="D10" s="245">
        <v>30</v>
      </c>
      <c r="E10" s="245">
        <v>60</v>
      </c>
      <c r="F10" s="246">
        <v>90</v>
      </c>
      <c r="G10" s="245">
        <v>120</v>
      </c>
      <c r="H10" s="245">
        <v>150</v>
      </c>
      <c r="I10" s="245">
        <v>180</v>
      </c>
      <c r="J10" s="245">
        <v>210</v>
      </c>
      <c r="K10" s="245">
        <v>240</v>
      </c>
      <c r="L10" s="245">
        <v>270</v>
      </c>
      <c r="M10" s="245">
        <v>300</v>
      </c>
      <c r="N10" s="245">
        <v>330</v>
      </c>
      <c r="O10" s="245">
        <v>360</v>
      </c>
      <c r="P10" s="245">
        <v>390</v>
      </c>
      <c r="Q10" s="245">
        <v>420</v>
      </c>
      <c r="R10" s="245">
        <v>450</v>
      </c>
      <c r="S10" s="245">
        <v>480</v>
      </c>
      <c r="T10" s="245">
        <v>510</v>
      </c>
      <c r="U10" s="245">
        <v>540</v>
      </c>
    </row>
    <row r="11" spans="1:23" x14ac:dyDescent="0.25">
      <c r="A11" s="400" t="s">
        <v>20</v>
      </c>
      <c r="B11" s="413">
        <f>Somatório!E12</f>
        <v>219255.67</v>
      </c>
      <c r="C11" s="236" t="s">
        <v>66</v>
      </c>
      <c r="D11" s="237">
        <v>0.60000001470596831</v>
      </c>
      <c r="E11" s="237">
        <v>0.29999998897052382</v>
      </c>
      <c r="F11" s="237">
        <v>9.9999996323507936E-2</v>
      </c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</row>
    <row r="12" spans="1:23" x14ac:dyDescent="0.25">
      <c r="A12" s="401" t="s">
        <v>20</v>
      </c>
      <c r="B12" s="403"/>
      <c r="C12" s="236"/>
      <c r="D12" s="242">
        <f>TRUNC(D11*$B11,2)</f>
        <v>131553.4</v>
      </c>
      <c r="E12" s="242">
        <f t="shared" ref="E12:U12" si="0">TRUNC(E11*$B11,2)</f>
        <v>65776.69</v>
      </c>
      <c r="F12" s="242">
        <f t="shared" si="0"/>
        <v>21925.56</v>
      </c>
      <c r="G12" s="242">
        <f t="shared" si="0"/>
        <v>0</v>
      </c>
      <c r="H12" s="242">
        <f t="shared" si="0"/>
        <v>0</v>
      </c>
      <c r="I12" s="242">
        <f t="shared" si="0"/>
        <v>0</v>
      </c>
      <c r="J12" s="242">
        <f t="shared" si="0"/>
        <v>0</v>
      </c>
      <c r="K12" s="242">
        <f t="shared" si="0"/>
        <v>0</v>
      </c>
      <c r="L12" s="242">
        <f t="shared" si="0"/>
        <v>0</v>
      </c>
      <c r="M12" s="242">
        <f t="shared" si="0"/>
        <v>0</v>
      </c>
      <c r="N12" s="242">
        <f t="shared" si="0"/>
        <v>0</v>
      </c>
      <c r="O12" s="242">
        <f t="shared" si="0"/>
        <v>0</v>
      </c>
      <c r="P12" s="242">
        <f t="shared" si="0"/>
        <v>0</v>
      </c>
      <c r="Q12" s="242">
        <f t="shared" si="0"/>
        <v>0</v>
      </c>
      <c r="R12" s="242">
        <f t="shared" si="0"/>
        <v>0</v>
      </c>
      <c r="S12" s="242">
        <f t="shared" si="0"/>
        <v>0</v>
      </c>
      <c r="T12" s="242">
        <f t="shared" si="0"/>
        <v>0</v>
      </c>
      <c r="U12" s="242">
        <f t="shared" si="0"/>
        <v>0</v>
      </c>
    </row>
    <row r="13" spans="1:23" x14ac:dyDescent="0.25">
      <c r="A13" s="400" t="s">
        <v>22</v>
      </c>
      <c r="B13" s="402">
        <f>Somatório!E13</f>
        <v>20770.47</v>
      </c>
      <c r="C13" s="236" t="s">
        <v>66</v>
      </c>
      <c r="D13" s="237">
        <v>5.55499497417229E-2</v>
      </c>
      <c r="E13" s="237">
        <v>5.55499497417229E-2</v>
      </c>
      <c r="F13" s="237">
        <v>5.55499497417229E-2</v>
      </c>
      <c r="G13" s="237">
        <v>5.55499497417229E-2</v>
      </c>
      <c r="H13" s="237">
        <v>5.55499497417229E-2</v>
      </c>
      <c r="I13" s="237">
        <v>5.55499497417229E-2</v>
      </c>
      <c r="J13" s="237">
        <v>5.55499497417229E-2</v>
      </c>
      <c r="K13" s="237">
        <v>5.55499497417229E-2</v>
      </c>
      <c r="L13" s="237">
        <v>5.55499497417229E-2</v>
      </c>
      <c r="M13" s="237">
        <v>5.55499497417229E-2</v>
      </c>
      <c r="N13" s="237">
        <v>5.55499497417229E-2</v>
      </c>
      <c r="O13" s="237">
        <v>5.55499497417229E-2</v>
      </c>
      <c r="P13" s="237">
        <v>5.55499497417229E-2</v>
      </c>
      <c r="Q13" s="237">
        <v>5.55499497417229E-2</v>
      </c>
      <c r="R13" s="237">
        <v>5.55499497417229E-2</v>
      </c>
      <c r="S13" s="237">
        <v>5.55499497417229E-2</v>
      </c>
      <c r="T13" s="237">
        <v>5.560001397141294E-2</v>
      </c>
      <c r="U13" s="237">
        <v>5.560001397141294E-2</v>
      </c>
    </row>
    <row r="14" spans="1:23" x14ac:dyDescent="0.25">
      <c r="A14" s="401" t="s">
        <v>22</v>
      </c>
      <c r="B14" s="403"/>
      <c r="C14" s="236"/>
      <c r="D14" s="242">
        <f>TRUNC(D13*$B13,2)</f>
        <v>1153.79</v>
      </c>
      <c r="E14" s="242">
        <f t="shared" ref="E14" si="1">TRUNC(E13*$B13,2)</f>
        <v>1153.79</v>
      </c>
      <c r="F14" s="242">
        <f t="shared" ref="F14" si="2">TRUNC(F13*$B13,2)</f>
        <v>1153.79</v>
      </c>
      <c r="G14" s="242">
        <f t="shared" ref="G14" si="3">TRUNC(G13*$B13,2)</f>
        <v>1153.79</v>
      </c>
      <c r="H14" s="242">
        <f t="shared" ref="H14" si="4">TRUNC(H13*$B13,2)</f>
        <v>1153.79</v>
      </c>
      <c r="I14" s="242">
        <f t="shared" ref="I14" si="5">TRUNC(I13*$B13,2)</f>
        <v>1153.79</v>
      </c>
      <c r="J14" s="242">
        <f t="shared" ref="J14" si="6">TRUNC(J13*$B13,2)</f>
        <v>1153.79</v>
      </c>
      <c r="K14" s="242">
        <f t="shared" ref="K14" si="7">TRUNC(K13*$B13,2)</f>
        <v>1153.79</v>
      </c>
      <c r="L14" s="242">
        <f t="shared" ref="L14" si="8">TRUNC(L13*$B13,2)</f>
        <v>1153.79</v>
      </c>
      <c r="M14" s="242">
        <f t="shared" ref="M14" si="9">TRUNC(M13*$B13,2)</f>
        <v>1153.79</v>
      </c>
      <c r="N14" s="242">
        <f t="shared" ref="N14" si="10">TRUNC(N13*$B13,2)</f>
        <v>1153.79</v>
      </c>
      <c r="O14" s="242">
        <f t="shared" ref="O14" si="11">TRUNC(O13*$B13,2)</f>
        <v>1153.79</v>
      </c>
      <c r="P14" s="242">
        <f t="shared" ref="P14" si="12">TRUNC(P13*$B13,2)</f>
        <v>1153.79</v>
      </c>
      <c r="Q14" s="242">
        <f t="shared" ref="Q14" si="13">TRUNC(Q13*$B13,2)</f>
        <v>1153.79</v>
      </c>
      <c r="R14" s="242">
        <f t="shared" ref="R14" si="14">TRUNC(R13*$B13,2)</f>
        <v>1153.79</v>
      </c>
      <c r="S14" s="242">
        <f t="shared" ref="S14" si="15">TRUNC(S13*$B13,2)</f>
        <v>1153.79</v>
      </c>
      <c r="T14" s="242">
        <f t="shared" ref="T14" si="16">TRUNC(T13*$B13,2)</f>
        <v>1154.83</v>
      </c>
      <c r="U14" s="242">
        <f t="shared" ref="U14" si="17">TRUNC(U13*$B13,2)</f>
        <v>1154.83</v>
      </c>
    </row>
    <row r="15" spans="1:23" x14ac:dyDescent="0.25">
      <c r="A15" s="400" t="s">
        <v>24</v>
      </c>
      <c r="B15" s="402">
        <f>Somatório!E14</f>
        <v>164426.99</v>
      </c>
      <c r="C15" s="236" t="s">
        <v>66</v>
      </c>
      <c r="D15" s="237">
        <v>0.26</v>
      </c>
      <c r="E15" s="237">
        <v>0.26</v>
      </c>
      <c r="F15" s="237">
        <v>0.18</v>
      </c>
      <c r="G15" s="237">
        <v>0.18</v>
      </c>
      <c r="H15" s="237">
        <v>0.12</v>
      </c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</row>
    <row r="16" spans="1:23" x14ac:dyDescent="0.25">
      <c r="A16" s="401" t="s">
        <v>24</v>
      </c>
      <c r="B16" s="403"/>
      <c r="C16" s="236"/>
      <c r="D16" s="242">
        <f>TRUNC(D15*$B15,2)</f>
        <v>42751.01</v>
      </c>
      <c r="E16" s="242">
        <f t="shared" ref="E16" si="18">TRUNC(E15*$B15,2)</f>
        <v>42751.01</v>
      </c>
      <c r="F16" s="242">
        <f t="shared" ref="F16" si="19">TRUNC(F15*$B15,2)</f>
        <v>29596.85</v>
      </c>
      <c r="G16" s="242">
        <f t="shared" ref="G16" si="20">TRUNC(G15*$B15,2)</f>
        <v>29596.85</v>
      </c>
      <c r="H16" s="242">
        <f t="shared" ref="H16" si="21">TRUNC(H15*$B15,2)</f>
        <v>19731.23</v>
      </c>
      <c r="I16" s="242">
        <f t="shared" ref="I16" si="22">TRUNC(I15*$B15,2)</f>
        <v>0</v>
      </c>
      <c r="J16" s="242">
        <f t="shared" ref="J16" si="23">TRUNC(J15*$B15,2)</f>
        <v>0</v>
      </c>
      <c r="K16" s="242">
        <f t="shared" ref="K16" si="24">TRUNC(K15*$B15,2)</f>
        <v>0</v>
      </c>
      <c r="L16" s="242">
        <f t="shared" ref="L16" si="25">TRUNC(L15*$B15,2)</f>
        <v>0</v>
      </c>
      <c r="M16" s="242">
        <f t="shared" ref="M16" si="26">TRUNC(M15*$B15,2)</f>
        <v>0</v>
      </c>
      <c r="N16" s="242">
        <f t="shared" ref="N16" si="27">TRUNC(N15*$B15,2)</f>
        <v>0</v>
      </c>
      <c r="O16" s="242">
        <f t="shared" ref="O16" si="28">TRUNC(O15*$B15,2)</f>
        <v>0</v>
      </c>
      <c r="P16" s="242">
        <f t="shared" ref="P16" si="29">TRUNC(P15*$B15,2)</f>
        <v>0</v>
      </c>
      <c r="Q16" s="242">
        <f t="shared" ref="Q16" si="30">TRUNC(Q15*$B15,2)</f>
        <v>0</v>
      </c>
      <c r="R16" s="242">
        <f t="shared" ref="R16" si="31">TRUNC(R15*$B15,2)</f>
        <v>0</v>
      </c>
      <c r="S16" s="242">
        <f t="shared" ref="S16" si="32">TRUNC(S15*$B15,2)</f>
        <v>0</v>
      </c>
      <c r="T16" s="242">
        <f t="shared" ref="T16" si="33">TRUNC(T15*$B15,2)</f>
        <v>0</v>
      </c>
      <c r="U16" s="242">
        <f t="shared" ref="U16" si="34">TRUNC(U15*$B15,2)</f>
        <v>0</v>
      </c>
    </row>
    <row r="17" spans="1:21" x14ac:dyDescent="0.25">
      <c r="A17" s="400" t="s">
        <v>26</v>
      </c>
      <c r="B17" s="402">
        <f>Somatório!E15</f>
        <v>241791.83</v>
      </c>
      <c r="C17" s="236" t="s">
        <v>66</v>
      </c>
      <c r="D17" s="237">
        <v>0.30000000333382532</v>
      </c>
      <c r="E17" s="237">
        <v>0.30000000333382532</v>
      </c>
      <c r="F17" s="237">
        <v>0.20000001333530121</v>
      </c>
      <c r="G17" s="237">
        <v>9.9999989998524122E-2</v>
      </c>
      <c r="H17" s="237">
        <v>9.9999989998524122E-2</v>
      </c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</row>
    <row r="18" spans="1:21" x14ac:dyDescent="0.25">
      <c r="A18" s="401" t="s">
        <v>26</v>
      </c>
      <c r="B18" s="403"/>
      <c r="C18" s="236"/>
      <c r="D18" s="242">
        <f>TRUNC(D17*$B17,2)</f>
        <v>72537.539999999994</v>
      </c>
      <c r="E18" s="242">
        <f t="shared" ref="E18" si="35">TRUNC(E17*$B17,2)</f>
        <v>72537.539999999994</v>
      </c>
      <c r="F18" s="242">
        <f t="shared" ref="F18" si="36">TRUNC(F17*$B17,2)</f>
        <v>48358.36</v>
      </c>
      <c r="G18" s="242">
        <f t="shared" ref="G18" si="37">TRUNC(G17*$B17,2)</f>
        <v>24179.18</v>
      </c>
      <c r="H18" s="242">
        <f t="shared" ref="H18" si="38">TRUNC(H17*$B17,2)</f>
        <v>24179.18</v>
      </c>
      <c r="I18" s="242">
        <f t="shared" ref="I18" si="39">TRUNC(I17*$B17,2)</f>
        <v>0</v>
      </c>
      <c r="J18" s="242">
        <f t="shared" ref="J18" si="40">TRUNC(J17*$B17,2)</f>
        <v>0</v>
      </c>
      <c r="K18" s="242">
        <f t="shared" ref="K18" si="41">TRUNC(K17*$B17,2)</f>
        <v>0</v>
      </c>
      <c r="L18" s="242">
        <f t="shared" ref="L18" si="42">TRUNC(L17*$B17,2)</f>
        <v>0</v>
      </c>
      <c r="M18" s="242">
        <f t="shared" ref="M18" si="43">TRUNC(M17*$B17,2)</f>
        <v>0</v>
      </c>
      <c r="N18" s="242">
        <f t="shared" ref="N18" si="44">TRUNC(N17*$B17,2)</f>
        <v>0</v>
      </c>
      <c r="O18" s="242">
        <f t="shared" ref="O18" si="45">TRUNC(O17*$B17,2)</f>
        <v>0</v>
      </c>
      <c r="P18" s="242">
        <f t="shared" ref="P18" si="46">TRUNC(P17*$B17,2)</f>
        <v>0</v>
      </c>
      <c r="Q18" s="242">
        <f t="shared" ref="Q18" si="47">TRUNC(Q17*$B17,2)</f>
        <v>0</v>
      </c>
      <c r="R18" s="242">
        <f t="shared" ref="R18" si="48">TRUNC(R17*$B17,2)</f>
        <v>0</v>
      </c>
      <c r="S18" s="242">
        <f t="shared" ref="S18" si="49">TRUNC(S17*$B17,2)</f>
        <v>0</v>
      </c>
      <c r="T18" s="242">
        <f t="shared" ref="T18" si="50">TRUNC(T17*$B17,2)</f>
        <v>0</v>
      </c>
      <c r="U18" s="242">
        <f t="shared" ref="U18" si="51">TRUNC(U17*$B17,2)</f>
        <v>0</v>
      </c>
    </row>
    <row r="19" spans="1:21" x14ac:dyDescent="0.25">
      <c r="A19" s="400" t="s">
        <v>28</v>
      </c>
      <c r="B19" s="402">
        <f>Somatório!E16</f>
        <v>591462.76</v>
      </c>
      <c r="C19" s="236" t="s">
        <v>66</v>
      </c>
      <c r="D19" s="212"/>
      <c r="E19" s="237">
        <v>9.9999994548486876E-2</v>
      </c>
      <c r="F19" s="237">
        <v>0.20000000272575658</v>
      </c>
      <c r="G19" s="237">
        <v>0.20000000272575658</v>
      </c>
      <c r="H19" s="237">
        <v>0.20000000272575658</v>
      </c>
      <c r="I19" s="237">
        <v>9.9999994548486876E-2</v>
      </c>
      <c r="J19" s="237">
        <v>9.9999994548486876E-2</v>
      </c>
      <c r="K19" s="237">
        <v>4.9999997274243438E-2</v>
      </c>
      <c r="L19" s="237">
        <v>4.9999997274243438E-2</v>
      </c>
      <c r="M19" s="212"/>
      <c r="N19" s="212"/>
      <c r="O19" s="212"/>
      <c r="P19" s="212"/>
      <c r="Q19" s="212"/>
      <c r="R19" s="212"/>
      <c r="S19" s="212"/>
      <c r="T19" s="212"/>
      <c r="U19" s="212"/>
    </row>
    <row r="20" spans="1:21" x14ac:dyDescent="0.25">
      <c r="A20" s="401" t="s">
        <v>28</v>
      </c>
      <c r="B20" s="403"/>
      <c r="C20" s="236"/>
      <c r="D20" s="242">
        <f>TRUNC(D19*$B19,2)</f>
        <v>0</v>
      </c>
      <c r="E20" s="242">
        <f t="shared" ref="E20" si="52">TRUNC(E19*$B19,2)</f>
        <v>59146.27</v>
      </c>
      <c r="F20" s="242">
        <f t="shared" ref="F20" si="53">TRUNC(F19*$B19,2)</f>
        <v>118292.55</v>
      </c>
      <c r="G20" s="242">
        <f t="shared" ref="G20" si="54">TRUNC(G19*$B19,2)</f>
        <v>118292.55</v>
      </c>
      <c r="H20" s="242">
        <f t="shared" ref="H20" si="55">TRUNC(H19*$B19,2)</f>
        <v>118292.55</v>
      </c>
      <c r="I20" s="242">
        <f t="shared" ref="I20" si="56">TRUNC(I19*$B19,2)</f>
        <v>59146.27</v>
      </c>
      <c r="J20" s="242">
        <f t="shared" ref="J20" si="57">TRUNC(J19*$B19,2)</f>
        <v>59146.27</v>
      </c>
      <c r="K20" s="242">
        <f t="shared" ref="K20" si="58">TRUNC(K19*$B19,2)</f>
        <v>29573.13</v>
      </c>
      <c r="L20" s="242">
        <f t="shared" ref="L20" si="59">TRUNC(L19*$B19,2)</f>
        <v>29573.13</v>
      </c>
      <c r="M20" s="242">
        <f t="shared" ref="M20" si="60">TRUNC(M19*$B19,2)</f>
        <v>0</v>
      </c>
      <c r="N20" s="242">
        <f t="shared" ref="N20" si="61">TRUNC(N19*$B19,2)</f>
        <v>0</v>
      </c>
      <c r="O20" s="242">
        <f t="shared" ref="O20" si="62">TRUNC(O19*$B19,2)</f>
        <v>0</v>
      </c>
      <c r="P20" s="242">
        <f t="shared" ref="P20" si="63">TRUNC(P19*$B19,2)</f>
        <v>0</v>
      </c>
      <c r="Q20" s="242">
        <f t="shared" ref="Q20" si="64">TRUNC(Q19*$B19,2)</f>
        <v>0</v>
      </c>
      <c r="R20" s="242">
        <f t="shared" ref="R20" si="65">TRUNC(R19*$B19,2)</f>
        <v>0</v>
      </c>
      <c r="S20" s="242">
        <f t="shared" ref="S20" si="66">TRUNC(S19*$B19,2)</f>
        <v>0</v>
      </c>
      <c r="T20" s="242">
        <f t="shared" ref="T20" si="67">TRUNC(T19*$B19,2)</f>
        <v>0</v>
      </c>
      <c r="U20" s="242">
        <f t="shared" ref="U20" si="68">TRUNC(U19*$B19,2)</f>
        <v>0</v>
      </c>
    </row>
    <row r="21" spans="1:21" x14ac:dyDescent="0.25">
      <c r="A21" s="400" t="s">
        <v>67</v>
      </c>
      <c r="B21" s="402">
        <f>Somatório!E17</f>
        <v>385438.76</v>
      </c>
      <c r="C21" s="236" t="s">
        <v>66</v>
      </c>
      <c r="D21" s="212"/>
      <c r="E21" s="212"/>
      <c r="F21" s="237">
        <v>9.9999991634554503E-2</v>
      </c>
      <c r="G21" s="237">
        <v>9.9999991634554503E-2</v>
      </c>
      <c r="H21" s="237">
        <v>0.11999999414418816</v>
      </c>
      <c r="I21" s="237">
        <v>0.13000000585581184</v>
      </c>
      <c r="J21" s="237">
        <v>4.9999995817277251E-2</v>
      </c>
      <c r="K21" s="237">
        <v>4.9999995817277251E-2</v>
      </c>
      <c r="L21" s="237">
        <v>7.5000004182722735E-2</v>
      </c>
      <c r="M21" s="237">
        <v>7.5000004182722735E-2</v>
      </c>
      <c r="N21" s="237">
        <v>7.5000004182722735E-2</v>
      </c>
      <c r="O21" s="237">
        <v>7.5000004182722735E-2</v>
      </c>
      <c r="P21" s="237">
        <v>7.5000004182722735E-2</v>
      </c>
      <c r="Q21" s="212"/>
      <c r="R21" s="212"/>
      <c r="S21" s="212"/>
      <c r="T21" s="237">
        <v>4.9999995817277251E-2</v>
      </c>
      <c r="U21" s="237">
        <v>2.500000836544549E-2</v>
      </c>
    </row>
    <row r="22" spans="1:21" x14ac:dyDescent="0.25">
      <c r="A22" s="401" t="s">
        <v>67</v>
      </c>
      <c r="B22" s="403"/>
      <c r="C22" s="236"/>
      <c r="D22" s="242">
        <f>TRUNC(D21*$B21,2)</f>
        <v>0</v>
      </c>
      <c r="E22" s="242">
        <f t="shared" ref="E22" si="69">TRUNC(E21*$B21,2)</f>
        <v>0</v>
      </c>
      <c r="F22" s="242">
        <f t="shared" ref="F22" si="70">TRUNC(F21*$B21,2)</f>
        <v>38543.870000000003</v>
      </c>
      <c r="G22" s="242">
        <f t="shared" ref="G22" si="71">TRUNC(G21*$B21,2)</f>
        <v>38543.870000000003</v>
      </c>
      <c r="H22" s="242">
        <f t="shared" ref="H22" si="72">TRUNC(H21*$B21,2)</f>
        <v>46252.639999999999</v>
      </c>
      <c r="I22" s="242">
        <f t="shared" ref="I22" si="73">TRUNC(I21*$B21,2)</f>
        <v>50107.040000000001</v>
      </c>
      <c r="J22" s="242">
        <f t="shared" ref="J22" si="74">TRUNC(J21*$B21,2)</f>
        <v>19271.93</v>
      </c>
      <c r="K22" s="242">
        <f t="shared" ref="K22" si="75">TRUNC(K21*$B21,2)</f>
        <v>19271.93</v>
      </c>
      <c r="L22" s="242">
        <f t="shared" ref="L22" si="76">TRUNC(L21*$B21,2)</f>
        <v>28907.9</v>
      </c>
      <c r="M22" s="242">
        <f t="shared" ref="M22" si="77">TRUNC(M21*$B21,2)</f>
        <v>28907.9</v>
      </c>
      <c r="N22" s="242">
        <f t="shared" ref="N22" si="78">TRUNC(N21*$B21,2)</f>
        <v>28907.9</v>
      </c>
      <c r="O22" s="242">
        <f t="shared" ref="O22" si="79">TRUNC(O21*$B21,2)</f>
        <v>28907.9</v>
      </c>
      <c r="P22" s="242">
        <f t="shared" ref="P22" si="80">TRUNC(P21*$B21,2)</f>
        <v>28907.9</v>
      </c>
      <c r="Q22" s="242">
        <f t="shared" ref="Q22" si="81">TRUNC(Q21*$B21,2)</f>
        <v>0</v>
      </c>
      <c r="R22" s="242">
        <f t="shared" ref="R22" si="82">TRUNC(R21*$B21,2)</f>
        <v>0</v>
      </c>
      <c r="S22" s="242">
        <f t="shared" ref="S22" si="83">TRUNC(S21*$B21,2)</f>
        <v>0</v>
      </c>
      <c r="T22" s="242">
        <f t="shared" ref="T22" si="84">TRUNC(T21*$B21,2)</f>
        <v>19271.93</v>
      </c>
      <c r="U22" s="242">
        <f t="shared" ref="U22" si="85">TRUNC(U21*$B21,2)</f>
        <v>9635.9699999999993</v>
      </c>
    </row>
    <row r="23" spans="1:21" x14ac:dyDescent="0.25">
      <c r="A23" s="400" t="s">
        <v>32</v>
      </c>
      <c r="B23" s="402">
        <f>Somatório!E18</f>
        <v>150121.14000000001</v>
      </c>
      <c r="C23" s="236" t="s">
        <v>66</v>
      </c>
      <c r="D23" s="212"/>
      <c r="E23" s="212"/>
      <c r="F23" s="237">
        <v>9.9999989260783198E-2</v>
      </c>
      <c r="G23" s="237">
        <v>9.9999989260783198E-2</v>
      </c>
      <c r="H23" s="237">
        <v>0.12000000859137344</v>
      </c>
      <c r="I23" s="237">
        <v>0.12999999140862656</v>
      </c>
      <c r="J23" s="237">
        <v>5.0000021478433611E-2</v>
      </c>
      <c r="K23" s="237">
        <v>5.0000021478433611E-2</v>
      </c>
      <c r="L23" s="237">
        <v>7.5000005369608394E-2</v>
      </c>
      <c r="M23" s="237">
        <v>7.5000005369608394E-2</v>
      </c>
      <c r="N23" s="237">
        <v>7.5000005369608394E-2</v>
      </c>
      <c r="O23" s="237">
        <v>7.5000005369608394E-2</v>
      </c>
      <c r="P23" s="237">
        <v>7.5000005369608394E-2</v>
      </c>
      <c r="Q23" s="212"/>
      <c r="R23" s="212"/>
      <c r="S23" s="212"/>
      <c r="T23" s="237">
        <v>5.0000021478433611E-2</v>
      </c>
      <c r="U23" s="237">
        <v>2.499998389117479E-2</v>
      </c>
    </row>
    <row r="24" spans="1:21" x14ac:dyDescent="0.25">
      <c r="A24" s="401" t="s">
        <v>32</v>
      </c>
      <c r="B24" s="403"/>
      <c r="C24" s="236"/>
      <c r="D24" s="242">
        <f>TRUNC(D23*$B23,2)</f>
        <v>0</v>
      </c>
      <c r="E24" s="242">
        <f t="shared" ref="E24" si="86">TRUNC(E23*$B23,2)</f>
        <v>0</v>
      </c>
      <c r="F24" s="242">
        <f t="shared" ref="F24" si="87">TRUNC(F23*$B23,2)</f>
        <v>15012.11</v>
      </c>
      <c r="G24" s="242">
        <f t="shared" ref="G24" si="88">TRUNC(G23*$B23,2)</f>
        <v>15012.11</v>
      </c>
      <c r="H24" s="242">
        <f t="shared" ref="H24" si="89">TRUNC(H23*$B23,2)</f>
        <v>18014.53</v>
      </c>
      <c r="I24" s="242">
        <f t="shared" ref="I24" si="90">TRUNC(I23*$B23,2)</f>
        <v>19515.740000000002</v>
      </c>
      <c r="J24" s="242">
        <f t="shared" ref="J24" si="91">TRUNC(J23*$B23,2)</f>
        <v>7506.06</v>
      </c>
      <c r="K24" s="242">
        <f t="shared" ref="K24" si="92">TRUNC(K23*$B23,2)</f>
        <v>7506.06</v>
      </c>
      <c r="L24" s="242">
        <f t="shared" ref="L24" si="93">TRUNC(L23*$B23,2)</f>
        <v>11259.08</v>
      </c>
      <c r="M24" s="242">
        <f t="shared" ref="M24" si="94">TRUNC(M23*$B23,2)</f>
        <v>11259.08</v>
      </c>
      <c r="N24" s="242">
        <f t="shared" ref="N24" si="95">TRUNC(N23*$B23,2)</f>
        <v>11259.08</v>
      </c>
      <c r="O24" s="242">
        <f t="shared" ref="O24" si="96">TRUNC(O23*$B23,2)</f>
        <v>11259.08</v>
      </c>
      <c r="P24" s="242">
        <f t="shared" ref="P24" si="97">TRUNC(P23*$B23,2)</f>
        <v>11259.08</v>
      </c>
      <c r="Q24" s="242">
        <f t="shared" ref="Q24" si="98">TRUNC(Q23*$B23,2)</f>
        <v>0</v>
      </c>
      <c r="R24" s="242">
        <f t="shared" ref="R24" si="99">TRUNC(R23*$B23,2)</f>
        <v>0</v>
      </c>
      <c r="S24" s="242">
        <f t="shared" ref="S24" si="100">TRUNC(S23*$B23,2)</f>
        <v>0</v>
      </c>
      <c r="T24" s="242">
        <f t="shared" ref="T24" si="101">TRUNC(T23*$B23,2)</f>
        <v>7506.06</v>
      </c>
      <c r="U24" s="242">
        <f t="shared" ref="U24" si="102">TRUNC(U23*$B23,2)</f>
        <v>3753.02</v>
      </c>
    </row>
    <row r="25" spans="1:21" x14ac:dyDescent="0.25">
      <c r="A25" s="400" t="s">
        <v>34</v>
      </c>
      <c r="B25" s="402">
        <f>Somatório!E19</f>
        <v>14717.2</v>
      </c>
      <c r="C25" s="236" t="s">
        <v>66</v>
      </c>
      <c r="D25" s="212"/>
      <c r="E25" s="212"/>
      <c r="F25" s="238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37">
        <v>0.50000027386020751</v>
      </c>
      <c r="R25" s="237">
        <v>0.50000027386020751</v>
      </c>
      <c r="S25" s="212"/>
      <c r="T25" s="212"/>
      <c r="U25" s="212"/>
    </row>
    <row r="26" spans="1:21" x14ac:dyDescent="0.25">
      <c r="A26" s="401" t="s">
        <v>34</v>
      </c>
      <c r="B26" s="403"/>
      <c r="C26" s="236"/>
      <c r="D26" s="242">
        <f>TRUNC(D25*$B25,2)</f>
        <v>0</v>
      </c>
      <c r="E26" s="242">
        <f t="shared" ref="E26" si="103">TRUNC(E25*$B25,2)</f>
        <v>0</v>
      </c>
      <c r="F26" s="242">
        <f t="shared" ref="F26" si="104">TRUNC(F25*$B25,2)</f>
        <v>0</v>
      </c>
      <c r="G26" s="242">
        <f t="shared" ref="G26" si="105">TRUNC(G25*$B25,2)</f>
        <v>0</v>
      </c>
      <c r="H26" s="242">
        <f t="shared" ref="H26" si="106">TRUNC(H25*$B25,2)</f>
        <v>0</v>
      </c>
      <c r="I26" s="242">
        <f t="shared" ref="I26" si="107">TRUNC(I25*$B25,2)</f>
        <v>0</v>
      </c>
      <c r="J26" s="242">
        <f t="shared" ref="J26" si="108">TRUNC(J25*$B25,2)</f>
        <v>0</v>
      </c>
      <c r="K26" s="242">
        <f t="shared" ref="K26" si="109">TRUNC(K25*$B25,2)</f>
        <v>0</v>
      </c>
      <c r="L26" s="242">
        <f t="shared" ref="L26" si="110">TRUNC(L25*$B25,2)</f>
        <v>0</v>
      </c>
      <c r="M26" s="242">
        <f t="shared" ref="M26" si="111">TRUNC(M25*$B25,2)</f>
        <v>0</v>
      </c>
      <c r="N26" s="242">
        <f t="shared" ref="N26" si="112">TRUNC(N25*$B25,2)</f>
        <v>0</v>
      </c>
      <c r="O26" s="242">
        <f t="shared" ref="O26" si="113">TRUNC(O25*$B25,2)</f>
        <v>0</v>
      </c>
      <c r="P26" s="242">
        <f t="shared" ref="P26" si="114">TRUNC(P25*$B25,2)</f>
        <v>0</v>
      </c>
      <c r="Q26" s="242">
        <f t="shared" ref="Q26" si="115">TRUNC(Q25*$B25,2)</f>
        <v>7358.6</v>
      </c>
      <c r="R26" s="242">
        <f t="shared" ref="R26" si="116">TRUNC(R25*$B25,2)</f>
        <v>7358.6</v>
      </c>
      <c r="S26" s="242">
        <f t="shared" ref="S26" si="117">TRUNC(S25*$B25,2)</f>
        <v>0</v>
      </c>
      <c r="T26" s="242">
        <f t="shared" ref="T26" si="118">TRUNC(T25*$B25,2)</f>
        <v>0</v>
      </c>
      <c r="U26" s="242">
        <f t="shared" ref="U26" si="119">TRUNC(U25*$B25,2)</f>
        <v>0</v>
      </c>
    </row>
    <row r="27" spans="1:21" x14ac:dyDescent="0.25">
      <c r="A27" s="400" t="s">
        <v>68</v>
      </c>
      <c r="B27" s="402">
        <f>Somatório!E20</f>
        <v>114772.93</v>
      </c>
      <c r="C27" s="236" t="s">
        <v>66</v>
      </c>
      <c r="D27" s="212"/>
      <c r="E27" s="212"/>
      <c r="F27" s="238"/>
      <c r="G27" s="212"/>
      <c r="H27" s="237">
        <v>0.10000001404672136</v>
      </c>
      <c r="I27" s="237">
        <v>0.10000001404672136</v>
      </c>
      <c r="J27" s="237">
        <v>0.13000001826073776</v>
      </c>
      <c r="K27" s="237">
        <v>0.13000001826073776</v>
      </c>
      <c r="L27" s="237">
        <v>0.13000001826073776</v>
      </c>
      <c r="M27" s="237">
        <v>0.13000001826073776</v>
      </c>
      <c r="N27" s="237">
        <v>0.13000001826073776</v>
      </c>
      <c r="O27" s="237">
        <v>0.10000001404672136</v>
      </c>
      <c r="P27" s="237">
        <v>5.0000007023360681E-2</v>
      </c>
      <c r="Q27" s="212"/>
      <c r="R27" s="212"/>
      <c r="S27" s="212"/>
      <c r="T27" s="212"/>
      <c r="U27" s="212"/>
    </row>
    <row r="28" spans="1:21" x14ac:dyDescent="0.25">
      <c r="A28" s="401" t="s">
        <v>68</v>
      </c>
      <c r="B28" s="403"/>
      <c r="C28" s="236"/>
      <c r="D28" s="242">
        <f>TRUNC(D27*$B27,2)</f>
        <v>0</v>
      </c>
      <c r="E28" s="242">
        <f t="shared" ref="E28" si="120">TRUNC(E27*$B27,2)</f>
        <v>0</v>
      </c>
      <c r="F28" s="242">
        <f t="shared" ref="F28" si="121">TRUNC(F27*$B27,2)</f>
        <v>0</v>
      </c>
      <c r="G28" s="242">
        <f t="shared" ref="G28" si="122">TRUNC(G27*$B27,2)</f>
        <v>0</v>
      </c>
      <c r="H28" s="242">
        <f t="shared" ref="H28" si="123">TRUNC(H27*$B27,2)</f>
        <v>11477.29</v>
      </c>
      <c r="I28" s="242">
        <f t="shared" ref="I28" si="124">TRUNC(I27*$B27,2)</f>
        <v>11477.29</v>
      </c>
      <c r="J28" s="242">
        <f t="shared" ref="J28" si="125">TRUNC(J27*$B27,2)</f>
        <v>14920.48</v>
      </c>
      <c r="K28" s="242">
        <f t="shared" ref="K28" si="126">TRUNC(K27*$B27,2)</f>
        <v>14920.48</v>
      </c>
      <c r="L28" s="242">
        <f t="shared" ref="L28" si="127">TRUNC(L27*$B27,2)</f>
        <v>14920.48</v>
      </c>
      <c r="M28" s="242">
        <f t="shared" ref="M28" si="128">TRUNC(M27*$B27,2)</f>
        <v>14920.48</v>
      </c>
      <c r="N28" s="242">
        <f t="shared" ref="N28" si="129">TRUNC(N27*$B27,2)</f>
        <v>14920.48</v>
      </c>
      <c r="O28" s="242">
        <f t="shared" ref="O28" si="130">TRUNC(O27*$B27,2)</f>
        <v>11477.29</v>
      </c>
      <c r="P28" s="242">
        <f t="shared" ref="P28" si="131">TRUNC(P27*$B27,2)</f>
        <v>5738.64</v>
      </c>
      <c r="Q28" s="242">
        <f t="shared" ref="Q28" si="132">TRUNC(Q27*$B27,2)</f>
        <v>0</v>
      </c>
      <c r="R28" s="242">
        <f t="shared" ref="R28" si="133">TRUNC(R27*$B27,2)</f>
        <v>0</v>
      </c>
      <c r="S28" s="242">
        <f t="shared" ref="S28" si="134">TRUNC(S27*$B27,2)</f>
        <v>0</v>
      </c>
      <c r="T28" s="242">
        <f t="shared" ref="T28" si="135">TRUNC(T27*$B27,2)</f>
        <v>0</v>
      </c>
      <c r="U28" s="242">
        <f t="shared" ref="U28" si="136">TRUNC(U27*$B27,2)</f>
        <v>0</v>
      </c>
    </row>
    <row r="29" spans="1:21" x14ac:dyDescent="0.25">
      <c r="A29" s="400" t="s">
        <v>38</v>
      </c>
      <c r="B29" s="402">
        <f>Somatório!E21</f>
        <v>38112.660000000003</v>
      </c>
      <c r="C29" s="236" t="s">
        <v>66</v>
      </c>
      <c r="D29" s="212"/>
      <c r="E29" s="212"/>
      <c r="F29" s="237">
        <v>0.35</v>
      </c>
      <c r="G29" s="212"/>
      <c r="H29" s="212"/>
      <c r="I29" s="237">
        <v>0.19999999999999998</v>
      </c>
      <c r="J29" s="237">
        <v>0.25</v>
      </c>
      <c r="K29" s="237">
        <v>0.19999999999999998</v>
      </c>
      <c r="L29" s="212"/>
      <c r="M29" s="212"/>
      <c r="N29" s="212"/>
      <c r="O29" s="212"/>
      <c r="P29" s="212"/>
      <c r="Q29" s="212"/>
      <c r="R29" s="212"/>
      <c r="S29" s="212"/>
      <c r="T29" s="212"/>
      <c r="U29" s="212"/>
    </row>
    <row r="30" spans="1:21" x14ac:dyDescent="0.25">
      <c r="A30" s="401" t="s">
        <v>38</v>
      </c>
      <c r="B30" s="403"/>
      <c r="C30" s="236"/>
      <c r="D30" s="242">
        <f>TRUNC(D29*$B29,2)</f>
        <v>0</v>
      </c>
      <c r="E30" s="242">
        <f t="shared" ref="E30" si="137">TRUNC(E29*$B29,2)</f>
        <v>0</v>
      </c>
      <c r="F30" s="242">
        <f t="shared" ref="F30" si="138">TRUNC(F29*$B29,2)</f>
        <v>13339.43</v>
      </c>
      <c r="G30" s="242">
        <f t="shared" ref="G30" si="139">TRUNC(G29*$B29,2)</f>
        <v>0</v>
      </c>
      <c r="H30" s="242">
        <f t="shared" ref="H30" si="140">TRUNC(H29*$B29,2)</f>
        <v>0</v>
      </c>
      <c r="I30" s="242">
        <f t="shared" ref="I30" si="141">TRUNC(I29*$B29,2)</f>
        <v>7622.53</v>
      </c>
      <c r="J30" s="242">
        <f t="shared" ref="J30" si="142">TRUNC(J29*$B29,2)</f>
        <v>9528.16</v>
      </c>
      <c r="K30" s="242">
        <f t="shared" ref="K30" si="143">TRUNC(K29*$B29,2)</f>
        <v>7622.53</v>
      </c>
      <c r="L30" s="242">
        <f t="shared" ref="L30" si="144">TRUNC(L29*$B29,2)</f>
        <v>0</v>
      </c>
      <c r="M30" s="242">
        <f t="shared" ref="M30" si="145">TRUNC(M29*$B29,2)</f>
        <v>0</v>
      </c>
      <c r="N30" s="242">
        <f t="shared" ref="N30" si="146">TRUNC(N29*$B29,2)</f>
        <v>0</v>
      </c>
      <c r="O30" s="242">
        <f t="shared" ref="O30" si="147">TRUNC(O29*$B29,2)</f>
        <v>0</v>
      </c>
      <c r="P30" s="242">
        <f t="shared" ref="P30" si="148">TRUNC(P29*$B29,2)</f>
        <v>0</v>
      </c>
      <c r="Q30" s="242">
        <f t="shared" ref="Q30" si="149">TRUNC(Q29*$B29,2)</f>
        <v>0</v>
      </c>
      <c r="R30" s="242">
        <f t="shared" ref="R30" si="150">TRUNC(R29*$B29,2)</f>
        <v>0</v>
      </c>
      <c r="S30" s="242">
        <f t="shared" ref="S30" si="151">TRUNC(S29*$B29,2)</f>
        <v>0</v>
      </c>
      <c r="T30" s="242">
        <f t="shared" ref="T30" si="152">TRUNC(T29*$B29,2)</f>
        <v>0</v>
      </c>
      <c r="U30" s="242">
        <f t="shared" ref="U30" si="153">TRUNC(U29*$B29,2)</f>
        <v>0</v>
      </c>
    </row>
    <row r="31" spans="1:21" x14ac:dyDescent="0.25">
      <c r="A31" s="400" t="s">
        <v>69</v>
      </c>
      <c r="B31" s="402">
        <f>Somatório!E22</f>
        <v>530952.24</v>
      </c>
      <c r="C31" s="236" t="s">
        <v>66</v>
      </c>
      <c r="D31" s="212"/>
      <c r="E31" s="212"/>
      <c r="F31" s="238"/>
      <c r="G31" s="212"/>
      <c r="H31" s="237">
        <v>0.12500000379550028</v>
      </c>
      <c r="I31" s="237">
        <v>0.12500000379550028</v>
      </c>
      <c r="J31" s="237">
        <v>0.12500000379550028</v>
      </c>
      <c r="K31" s="237">
        <v>0.12500000379550028</v>
      </c>
      <c r="L31" s="237">
        <v>0.1</v>
      </c>
      <c r="M31" s="237">
        <v>0.1</v>
      </c>
      <c r="N31" s="237">
        <v>0.1</v>
      </c>
      <c r="O31" s="237">
        <v>0.1</v>
      </c>
      <c r="P31" s="237">
        <v>5.0000007591000532E-2</v>
      </c>
      <c r="Q31" s="237">
        <v>5.0000007591000532E-2</v>
      </c>
      <c r="R31" s="212"/>
      <c r="S31" s="212"/>
      <c r="T31" s="212"/>
      <c r="U31" s="212"/>
    </row>
    <row r="32" spans="1:21" x14ac:dyDescent="0.25">
      <c r="A32" s="401" t="s">
        <v>69</v>
      </c>
      <c r="B32" s="403"/>
      <c r="C32" s="236"/>
      <c r="D32" s="242">
        <f>TRUNC(D31*$B31,2)</f>
        <v>0</v>
      </c>
      <c r="E32" s="242">
        <f t="shared" ref="E32" si="154">TRUNC(E31*$B31,2)</f>
        <v>0</v>
      </c>
      <c r="F32" s="242">
        <f t="shared" ref="F32" si="155">TRUNC(F31*$B31,2)</f>
        <v>0</v>
      </c>
      <c r="G32" s="242">
        <f t="shared" ref="G32" si="156">TRUNC(G31*$B31,2)</f>
        <v>0</v>
      </c>
      <c r="H32" s="242">
        <f t="shared" ref="H32" si="157">TRUNC(H31*$B31,2)</f>
        <v>66369.03</v>
      </c>
      <c r="I32" s="242">
        <f t="shared" ref="I32" si="158">TRUNC(I31*$B31,2)</f>
        <v>66369.03</v>
      </c>
      <c r="J32" s="242">
        <f t="shared" ref="J32" si="159">TRUNC(J31*$B31,2)</f>
        <v>66369.03</v>
      </c>
      <c r="K32" s="242">
        <f t="shared" ref="K32" si="160">TRUNC(K31*$B31,2)</f>
        <v>66369.03</v>
      </c>
      <c r="L32" s="242">
        <f t="shared" ref="L32" si="161">TRUNC(L31*$B31,2)</f>
        <v>53095.22</v>
      </c>
      <c r="M32" s="242">
        <f t="shared" ref="M32" si="162">TRUNC(M31*$B31,2)</f>
        <v>53095.22</v>
      </c>
      <c r="N32" s="242">
        <f t="shared" ref="N32" si="163">TRUNC(N31*$B31,2)</f>
        <v>53095.22</v>
      </c>
      <c r="O32" s="242">
        <f t="shared" ref="O32" si="164">TRUNC(O31*$B31,2)</f>
        <v>53095.22</v>
      </c>
      <c r="P32" s="242">
        <f t="shared" ref="P32" si="165">TRUNC(P31*$B31,2)</f>
        <v>26547.61</v>
      </c>
      <c r="Q32" s="242">
        <f t="shared" ref="Q32" si="166">TRUNC(Q31*$B31,2)</f>
        <v>26547.61</v>
      </c>
      <c r="R32" s="242">
        <f t="shared" ref="R32" si="167">TRUNC(R31*$B31,2)</f>
        <v>0</v>
      </c>
      <c r="S32" s="242">
        <f t="shared" ref="S32" si="168">TRUNC(S31*$B31,2)</f>
        <v>0</v>
      </c>
      <c r="T32" s="242">
        <f t="shared" ref="T32" si="169">TRUNC(T31*$B31,2)</f>
        <v>0</v>
      </c>
      <c r="U32" s="242">
        <f t="shared" ref="U32" si="170">TRUNC(U31*$B31,2)</f>
        <v>0</v>
      </c>
    </row>
    <row r="33" spans="1:21" x14ac:dyDescent="0.25">
      <c r="A33" s="400" t="s">
        <v>42</v>
      </c>
      <c r="B33" s="402">
        <f>Somatório!E23</f>
        <v>166938.79999999999</v>
      </c>
      <c r="C33" s="236" t="s">
        <v>66</v>
      </c>
      <c r="D33" s="212"/>
      <c r="E33" s="212"/>
      <c r="F33" s="238"/>
      <c r="G33" s="212"/>
      <c r="H33" s="212"/>
      <c r="I33" s="212"/>
      <c r="J33" s="212"/>
      <c r="K33" s="212"/>
      <c r="L33" s="237">
        <v>5.0000019314665453E-2</v>
      </c>
      <c r="M33" s="237">
        <v>5.0000019314665453E-2</v>
      </c>
      <c r="N33" s="237">
        <v>7.5000004828666367E-2</v>
      </c>
      <c r="O33" s="237">
        <v>7.5000004828666367E-2</v>
      </c>
      <c r="P33" s="237">
        <v>0.15000000965733273</v>
      </c>
      <c r="Q33" s="237">
        <v>0.15000000965733273</v>
      </c>
      <c r="R33" s="237">
        <v>0.15000000965733273</v>
      </c>
      <c r="S33" s="237">
        <v>0.15000000965733273</v>
      </c>
      <c r="T33" s="237">
        <v>0.15000000965733273</v>
      </c>
      <c r="U33" s="212"/>
    </row>
    <row r="34" spans="1:21" x14ac:dyDescent="0.25">
      <c r="A34" s="401" t="s">
        <v>42</v>
      </c>
      <c r="B34" s="403"/>
      <c r="C34" s="236"/>
      <c r="D34" s="242">
        <f>TRUNC(D33*$B33,2)</f>
        <v>0</v>
      </c>
      <c r="E34" s="242">
        <f t="shared" ref="E34" si="171">TRUNC(E33*$B33,2)</f>
        <v>0</v>
      </c>
      <c r="F34" s="242">
        <f t="shared" ref="F34" si="172">TRUNC(F33*$B33,2)</f>
        <v>0</v>
      </c>
      <c r="G34" s="242">
        <f t="shared" ref="G34" si="173">TRUNC(G33*$B33,2)</f>
        <v>0</v>
      </c>
      <c r="H34" s="242">
        <f t="shared" ref="H34" si="174">TRUNC(H33*$B33,2)</f>
        <v>0</v>
      </c>
      <c r="I34" s="242">
        <f t="shared" ref="I34" si="175">TRUNC(I33*$B33,2)</f>
        <v>0</v>
      </c>
      <c r="J34" s="242">
        <f t="shared" ref="J34" si="176">TRUNC(J33*$B33,2)</f>
        <v>0</v>
      </c>
      <c r="K34" s="242">
        <f t="shared" ref="K34" si="177">TRUNC(K33*$B33,2)</f>
        <v>0</v>
      </c>
      <c r="L34" s="242">
        <f t="shared" ref="L34" si="178">TRUNC(L33*$B33,2)</f>
        <v>8346.94</v>
      </c>
      <c r="M34" s="242">
        <f t="shared" ref="M34" si="179">TRUNC(M33*$B33,2)</f>
        <v>8346.94</v>
      </c>
      <c r="N34" s="242">
        <f t="shared" ref="N34" si="180">TRUNC(N33*$B33,2)</f>
        <v>12520.41</v>
      </c>
      <c r="O34" s="242">
        <f t="shared" ref="O34" si="181">TRUNC(O33*$B33,2)</f>
        <v>12520.41</v>
      </c>
      <c r="P34" s="242">
        <f t="shared" ref="P34" si="182">TRUNC(P33*$B33,2)</f>
        <v>25040.82</v>
      </c>
      <c r="Q34" s="242">
        <f t="shared" ref="Q34" si="183">TRUNC(Q33*$B33,2)</f>
        <v>25040.82</v>
      </c>
      <c r="R34" s="242">
        <f t="shared" ref="R34" si="184">TRUNC(R33*$B33,2)</f>
        <v>25040.82</v>
      </c>
      <c r="S34" s="242">
        <f t="shared" ref="S34" si="185">TRUNC(S33*$B33,2)</f>
        <v>25040.82</v>
      </c>
      <c r="T34" s="242">
        <f t="shared" ref="T34" si="186">TRUNC(T33*$B33,2)</f>
        <v>25040.82</v>
      </c>
      <c r="U34" s="242">
        <f t="shared" ref="U34" si="187">TRUNC(U33*$B33,2)</f>
        <v>0</v>
      </c>
    </row>
    <row r="35" spans="1:21" x14ac:dyDescent="0.25">
      <c r="A35" s="400" t="s">
        <v>44</v>
      </c>
      <c r="B35" s="402">
        <f>Somatório!E24</f>
        <v>219432.09</v>
      </c>
      <c r="C35" s="236" t="s">
        <v>66</v>
      </c>
      <c r="D35" s="212"/>
      <c r="E35" s="212"/>
      <c r="F35" s="238"/>
      <c r="G35" s="212"/>
      <c r="H35" s="212"/>
      <c r="I35" s="212"/>
      <c r="J35" s="212"/>
      <c r="K35" s="212"/>
      <c r="L35" s="212"/>
      <c r="M35" s="212"/>
      <c r="N35" s="212"/>
      <c r="O35" s="237">
        <v>0.29999998530585564</v>
      </c>
      <c r="P35" s="237">
        <v>0.2000000146941443</v>
      </c>
      <c r="Q35" s="237">
        <v>0.2000000146941443</v>
      </c>
      <c r="R35" s="237">
        <v>0.14999999265292782</v>
      </c>
      <c r="S35" s="237">
        <v>0.14999999265292782</v>
      </c>
      <c r="T35" s="212"/>
      <c r="U35" s="212"/>
    </row>
    <row r="36" spans="1:21" x14ac:dyDescent="0.25">
      <c r="A36" s="401" t="s">
        <v>44</v>
      </c>
      <c r="B36" s="403"/>
      <c r="C36" s="236"/>
      <c r="D36" s="242">
        <f>TRUNC(D35*$B35,2)</f>
        <v>0</v>
      </c>
      <c r="E36" s="242">
        <f t="shared" ref="E36" si="188">TRUNC(E35*$B35,2)</f>
        <v>0</v>
      </c>
      <c r="F36" s="242">
        <f t="shared" ref="F36" si="189">TRUNC(F35*$B35,2)</f>
        <v>0</v>
      </c>
      <c r="G36" s="242">
        <f t="shared" ref="G36" si="190">TRUNC(G35*$B35,2)</f>
        <v>0</v>
      </c>
      <c r="H36" s="242">
        <f t="shared" ref="H36" si="191">TRUNC(H35*$B35,2)</f>
        <v>0</v>
      </c>
      <c r="I36" s="242">
        <f t="shared" ref="I36" si="192">TRUNC(I35*$B35,2)</f>
        <v>0</v>
      </c>
      <c r="J36" s="242">
        <f t="shared" ref="J36" si="193">TRUNC(J35*$B35,2)</f>
        <v>0</v>
      </c>
      <c r="K36" s="242">
        <f t="shared" ref="K36" si="194">TRUNC(K35*$B35,2)</f>
        <v>0</v>
      </c>
      <c r="L36" s="242">
        <f t="shared" ref="L36" si="195">TRUNC(L35*$B35,2)</f>
        <v>0</v>
      </c>
      <c r="M36" s="242">
        <f t="shared" ref="M36" si="196">TRUNC(M35*$B35,2)</f>
        <v>0</v>
      </c>
      <c r="N36" s="242">
        <f t="shared" ref="N36" si="197">TRUNC(N35*$B35,2)</f>
        <v>0</v>
      </c>
      <c r="O36" s="242">
        <f t="shared" ref="O36" si="198">TRUNC(O35*$B35,2)</f>
        <v>65829.62</v>
      </c>
      <c r="P36" s="242">
        <f t="shared" ref="P36" si="199">TRUNC(P35*$B35,2)</f>
        <v>43886.42</v>
      </c>
      <c r="Q36" s="242">
        <f t="shared" ref="Q36" si="200">TRUNC(Q35*$B35,2)</f>
        <v>43886.42</v>
      </c>
      <c r="R36" s="242">
        <f t="shared" ref="R36" si="201">TRUNC(R35*$B35,2)</f>
        <v>32914.81</v>
      </c>
      <c r="S36" s="242">
        <f t="shared" ref="S36" si="202">TRUNC(S35*$B35,2)</f>
        <v>32914.81</v>
      </c>
      <c r="T36" s="242">
        <f t="shared" ref="T36" si="203">TRUNC(T35*$B35,2)</f>
        <v>0</v>
      </c>
      <c r="U36" s="242">
        <f t="shared" ref="U36" si="204">TRUNC(U35*$B35,2)</f>
        <v>0</v>
      </c>
    </row>
    <row r="37" spans="1:21" x14ac:dyDescent="0.25">
      <c r="A37" s="400" t="s">
        <v>46</v>
      </c>
      <c r="B37" s="402">
        <f>Somatório!E25</f>
        <v>30328.3</v>
      </c>
      <c r="C37" s="236" t="s">
        <v>66</v>
      </c>
      <c r="D37" s="212"/>
      <c r="E37" s="212"/>
      <c r="F37" s="238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37">
        <v>0.20000005315771441</v>
      </c>
      <c r="R37" s="237">
        <v>0.20000005315771441</v>
      </c>
      <c r="S37" s="237">
        <v>0.20000005315771441</v>
      </c>
      <c r="T37" s="237">
        <v>0.20000005315771441</v>
      </c>
      <c r="U37" s="237">
        <v>0.20000005315771441</v>
      </c>
    </row>
    <row r="38" spans="1:21" x14ac:dyDescent="0.25">
      <c r="A38" s="401" t="s">
        <v>46</v>
      </c>
      <c r="B38" s="403"/>
      <c r="C38" s="236"/>
      <c r="D38" s="242">
        <f>TRUNC(D37*$B37,2)</f>
        <v>0</v>
      </c>
      <c r="E38" s="242">
        <f t="shared" ref="E38" si="205">TRUNC(E37*$B37,2)</f>
        <v>0</v>
      </c>
      <c r="F38" s="242">
        <f t="shared" ref="F38" si="206">TRUNC(F37*$B37,2)</f>
        <v>0</v>
      </c>
      <c r="G38" s="242">
        <f t="shared" ref="G38" si="207">TRUNC(G37*$B37,2)</f>
        <v>0</v>
      </c>
      <c r="H38" s="242">
        <f t="shared" ref="H38" si="208">TRUNC(H37*$B37,2)</f>
        <v>0</v>
      </c>
      <c r="I38" s="242">
        <f t="shared" ref="I38" si="209">TRUNC(I37*$B37,2)</f>
        <v>0</v>
      </c>
      <c r="J38" s="242">
        <f t="shared" ref="J38" si="210">TRUNC(J37*$B37,2)</f>
        <v>0</v>
      </c>
      <c r="K38" s="242">
        <f t="shared" ref="K38" si="211">TRUNC(K37*$B37,2)</f>
        <v>0</v>
      </c>
      <c r="L38" s="242">
        <f t="shared" ref="L38" si="212">TRUNC(L37*$B37,2)</f>
        <v>0</v>
      </c>
      <c r="M38" s="242">
        <f t="shared" ref="M38" si="213">TRUNC(M37*$B37,2)</f>
        <v>0</v>
      </c>
      <c r="N38" s="242">
        <f t="shared" ref="N38" si="214">TRUNC(N37*$B37,2)</f>
        <v>0</v>
      </c>
      <c r="O38" s="242">
        <f t="shared" ref="O38" si="215">TRUNC(O37*$B37,2)</f>
        <v>0</v>
      </c>
      <c r="P38" s="242">
        <f t="shared" ref="P38" si="216">TRUNC(P37*$B37,2)</f>
        <v>0</v>
      </c>
      <c r="Q38" s="242">
        <f t="shared" ref="Q38" si="217">TRUNC(Q37*$B37,2)</f>
        <v>6065.66</v>
      </c>
      <c r="R38" s="242">
        <f t="shared" ref="R38" si="218">TRUNC(R37*$B37,2)</f>
        <v>6065.66</v>
      </c>
      <c r="S38" s="242">
        <f t="shared" ref="S38" si="219">TRUNC(S37*$B37,2)</f>
        <v>6065.66</v>
      </c>
      <c r="T38" s="242">
        <f t="shared" ref="T38" si="220">TRUNC(T37*$B37,2)</f>
        <v>6065.66</v>
      </c>
      <c r="U38" s="242">
        <f t="shared" ref="U38" si="221">TRUNC(U37*$B37,2)</f>
        <v>6065.66</v>
      </c>
    </row>
    <row r="39" spans="1:21" x14ac:dyDescent="0.25">
      <c r="A39" s="400" t="s">
        <v>48</v>
      </c>
      <c r="B39" s="402">
        <f>Somatório!E26</f>
        <v>179492.2</v>
      </c>
      <c r="C39" s="236" t="s">
        <v>66</v>
      </c>
      <c r="D39" s="212"/>
      <c r="E39" s="212"/>
      <c r="F39" s="238"/>
      <c r="G39" s="212"/>
      <c r="H39" s="212"/>
      <c r="I39" s="212"/>
      <c r="J39" s="237">
        <v>0.10000000449095699</v>
      </c>
      <c r="K39" s="237">
        <v>0.10000000449095699</v>
      </c>
      <c r="L39" s="237">
        <v>0.10000000449095699</v>
      </c>
      <c r="M39" s="237">
        <v>0.14999998428165054</v>
      </c>
      <c r="N39" s="237">
        <v>0.14999998428165054</v>
      </c>
      <c r="O39" s="237">
        <v>0.10000000449095699</v>
      </c>
      <c r="P39" s="237">
        <v>0.10000000449095699</v>
      </c>
      <c r="Q39" s="237">
        <v>0.10000000449095699</v>
      </c>
      <c r="R39" s="237">
        <v>4.9999979790693559E-2</v>
      </c>
      <c r="S39" s="237">
        <v>4.9999979790693559E-2</v>
      </c>
      <c r="T39" s="212"/>
      <c r="U39" s="212"/>
    </row>
    <row r="40" spans="1:21" x14ac:dyDescent="0.25">
      <c r="A40" s="401" t="s">
        <v>48</v>
      </c>
      <c r="B40" s="403"/>
      <c r="C40" s="236"/>
      <c r="D40" s="242">
        <f>TRUNC(D39*$B39,2)</f>
        <v>0</v>
      </c>
      <c r="E40" s="242">
        <f t="shared" ref="E40" si="222">TRUNC(E39*$B39,2)</f>
        <v>0</v>
      </c>
      <c r="F40" s="242">
        <f t="shared" ref="F40" si="223">TRUNC(F39*$B39,2)</f>
        <v>0</v>
      </c>
      <c r="G40" s="242">
        <f t="shared" ref="G40" si="224">TRUNC(G39*$B39,2)</f>
        <v>0</v>
      </c>
      <c r="H40" s="242">
        <f t="shared" ref="H40" si="225">TRUNC(H39*$B39,2)</f>
        <v>0</v>
      </c>
      <c r="I40" s="242">
        <f t="shared" ref="I40" si="226">TRUNC(I39*$B39,2)</f>
        <v>0</v>
      </c>
      <c r="J40" s="242">
        <f t="shared" ref="J40" si="227">TRUNC(J39*$B39,2)</f>
        <v>17949.22</v>
      </c>
      <c r="K40" s="242">
        <f t="shared" ref="K40" si="228">TRUNC(K39*$B39,2)</f>
        <v>17949.22</v>
      </c>
      <c r="L40" s="242">
        <f t="shared" ref="L40" si="229">TRUNC(L39*$B39,2)</f>
        <v>17949.22</v>
      </c>
      <c r="M40" s="242">
        <f t="shared" ref="M40" si="230">TRUNC(M39*$B39,2)</f>
        <v>26923.82</v>
      </c>
      <c r="N40" s="242">
        <f t="shared" ref="N40" si="231">TRUNC(N39*$B39,2)</f>
        <v>26923.82</v>
      </c>
      <c r="O40" s="242">
        <f t="shared" ref="O40" si="232">TRUNC(O39*$B39,2)</f>
        <v>17949.22</v>
      </c>
      <c r="P40" s="242">
        <f t="shared" ref="P40" si="233">TRUNC(P39*$B39,2)</f>
        <v>17949.22</v>
      </c>
      <c r="Q40" s="242">
        <f t="shared" ref="Q40" si="234">TRUNC(Q39*$B39,2)</f>
        <v>17949.22</v>
      </c>
      <c r="R40" s="242">
        <f t="shared" ref="R40" si="235">TRUNC(R39*$B39,2)</f>
        <v>8974.6</v>
      </c>
      <c r="S40" s="242">
        <f t="shared" ref="S40" si="236">TRUNC(S39*$B39,2)</f>
        <v>8974.6</v>
      </c>
      <c r="T40" s="242">
        <f t="shared" ref="T40" si="237">TRUNC(T39*$B39,2)</f>
        <v>0</v>
      </c>
      <c r="U40" s="242">
        <f t="shared" ref="U40" si="238">TRUNC(U39*$B39,2)</f>
        <v>0</v>
      </c>
    </row>
    <row r="41" spans="1:21" x14ac:dyDescent="0.25">
      <c r="A41" s="400" t="s">
        <v>50</v>
      </c>
      <c r="B41" s="402">
        <f>Somatório!E27</f>
        <v>35599.300000000003</v>
      </c>
      <c r="C41" s="236" t="s">
        <v>66</v>
      </c>
      <c r="D41" s="212"/>
      <c r="E41" s="212"/>
      <c r="F41" s="238"/>
      <c r="G41" s="212"/>
      <c r="H41" s="212"/>
      <c r="I41" s="212"/>
      <c r="J41" s="212"/>
      <c r="K41" s="212"/>
      <c r="L41" s="212"/>
      <c r="M41" s="212"/>
      <c r="N41" s="237">
        <v>0.2</v>
      </c>
      <c r="O41" s="237">
        <v>0.2</v>
      </c>
      <c r="P41" s="237">
        <v>0.2</v>
      </c>
      <c r="Q41" s="237">
        <v>0.2</v>
      </c>
      <c r="R41" s="212"/>
      <c r="S41" s="237">
        <v>0.10000011321733086</v>
      </c>
      <c r="T41" s="237">
        <v>0.10000011321733086</v>
      </c>
      <c r="U41" s="212"/>
    </row>
    <row r="42" spans="1:21" x14ac:dyDescent="0.25">
      <c r="A42" s="401" t="s">
        <v>50</v>
      </c>
      <c r="B42" s="403"/>
      <c r="C42" s="236"/>
      <c r="D42" s="242">
        <f>TRUNC(D41*$B41,2)</f>
        <v>0</v>
      </c>
      <c r="E42" s="242">
        <f t="shared" ref="E42" si="239">TRUNC(E41*$B41,2)</f>
        <v>0</v>
      </c>
      <c r="F42" s="242">
        <f t="shared" ref="F42" si="240">TRUNC(F41*$B41,2)</f>
        <v>0</v>
      </c>
      <c r="G42" s="242">
        <f t="shared" ref="G42" si="241">TRUNC(G41*$B41,2)</f>
        <v>0</v>
      </c>
      <c r="H42" s="242">
        <f t="shared" ref="H42" si="242">TRUNC(H41*$B41,2)</f>
        <v>0</v>
      </c>
      <c r="I42" s="242">
        <f t="shared" ref="I42" si="243">TRUNC(I41*$B41,2)</f>
        <v>0</v>
      </c>
      <c r="J42" s="242">
        <f t="shared" ref="J42" si="244">TRUNC(J41*$B41,2)</f>
        <v>0</v>
      </c>
      <c r="K42" s="242">
        <f t="shared" ref="K42" si="245">TRUNC(K41*$B41,2)</f>
        <v>0</v>
      </c>
      <c r="L42" s="242">
        <f t="shared" ref="L42" si="246">TRUNC(L41*$B41,2)</f>
        <v>0</v>
      </c>
      <c r="M42" s="242">
        <f t="shared" ref="M42" si="247">TRUNC(M41*$B41,2)</f>
        <v>0</v>
      </c>
      <c r="N42" s="242">
        <f t="shared" ref="N42" si="248">TRUNC(N41*$B41,2)</f>
        <v>7119.86</v>
      </c>
      <c r="O42" s="242">
        <f t="shared" ref="O42" si="249">TRUNC(O41*$B41,2)</f>
        <v>7119.86</v>
      </c>
      <c r="P42" s="242">
        <f t="shared" ref="P42" si="250">TRUNC(P41*$B41,2)</f>
        <v>7119.86</v>
      </c>
      <c r="Q42" s="242">
        <f t="shared" ref="Q42" si="251">TRUNC(Q41*$B41,2)</f>
        <v>7119.86</v>
      </c>
      <c r="R42" s="242">
        <f t="shared" ref="R42" si="252">TRUNC(R41*$B41,2)</f>
        <v>0</v>
      </c>
      <c r="S42" s="242">
        <f t="shared" ref="S42" si="253">TRUNC(S41*$B41,2)</f>
        <v>3559.93</v>
      </c>
      <c r="T42" s="242">
        <f t="shared" ref="T42" si="254">TRUNC(T41*$B41,2)</f>
        <v>3559.93</v>
      </c>
      <c r="U42" s="242">
        <f t="shared" ref="U42" si="255">TRUNC(U41*$B41,2)</f>
        <v>0</v>
      </c>
    </row>
    <row r="43" spans="1:21" x14ac:dyDescent="0.25">
      <c r="A43" s="400" t="s">
        <v>52</v>
      </c>
      <c r="B43" s="402">
        <f>Somatório!E28</f>
        <v>348467.33</v>
      </c>
      <c r="C43" s="236" t="s">
        <v>66</v>
      </c>
      <c r="D43" s="212"/>
      <c r="E43" s="212"/>
      <c r="F43" s="238"/>
      <c r="G43" s="212"/>
      <c r="H43" s="212"/>
      <c r="I43" s="212"/>
      <c r="J43" s="237">
        <v>9.9999999999999992E-2</v>
      </c>
      <c r="K43" s="237">
        <v>9.9999999999999992E-2</v>
      </c>
      <c r="L43" s="237">
        <v>9.9999999999999992E-2</v>
      </c>
      <c r="M43" s="237">
        <v>0.15</v>
      </c>
      <c r="N43" s="237">
        <v>0.15</v>
      </c>
      <c r="O43" s="237">
        <v>9.9999999999999992E-2</v>
      </c>
      <c r="P43" s="237">
        <v>9.9999999999999992E-2</v>
      </c>
      <c r="Q43" s="237">
        <v>9.9999999999999992E-2</v>
      </c>
      <c r="R43" s="237">
        <v>4.9999999999999996E-2</v>
      </c>
      <c r="S43" s="237">
        <v>4.9999999999999996E-2</v>
      </c>
      <c r="T43" s="212"/>
      <c r="U43" s="212"/>
    </row>
    <row r="44" spans="1:21" x14ac:dyDescent="0.25">
      <c r="A44" s="401" t="s">
        <v>52</v>
      </c>
      <c r="B44" s="403"/>
      <c r="C44" s="236"/>
      <c r="D44" s="242">
        <f>TRUNC(D43*$B43,2)</f>
        <v>0</v>
      </c>
      <c r="E44" s="242">
        <f t="shared" ref="E44" si="256">TRUNC(E43*$B43,2)</f>
        <v>0</v>
      </c>
      <c r="F44" s="242">
        <f t="shared" ref="F44" si="257">TRUNC(F43*$B43,2)</f>
        <v>0</v>
      </c>
      <c r="G44" s="242">
        <f t="shared" ref="G44" si="258">TRUNC(G43*$B43,2)</f>
        <v>0</v>
      </c>
      <c r="H44" s="242">
        <f t="shared" ref="H44" si="259">TRUNC(H43*$B43,2)</f>
        <v>0</v>
      </c>
      <c r="I44" s="242">
        <f t="shared" ref="I44" si="260">TRUNC(I43*$B43,2)</f>
        <v>0</v>
      </c>
      <c r="J44" s="242">
        <f t="shared" ref="J44" si="261">TRUNC(J43*$B43,2)</f>
        <v>34846.730000000003</v>
      </c>
      <c r="K44" s="242">
        <f t="shared" ref="K44" si="262">TRUNC(K43*$B43,2)</f>
        <v>34846.730000000003</v>
      </c>
      <c r="L44" s="242">
        <f t="shared" ref="L44" si="263">TRUNC(L43*$B43,2)</f>
        <v>34846.730000000003</v>
      </c>
      <c r="M44" s="242">
        <f t="shared" ref="M44" si="264">TRUNC(M43*$B43,2)</f>
        <v>52270.09</v>
      </c>
      <c r="N44" s="242">
        <f t="shared" ref="N44" si="265">TRUNC(N43*$B43,2)</f>
        <v>52270.09</v>
      </c>
      <c r="O44" s="242">
        <f t="shared" ref="O44" si="266">TRUNC(O43*$B43,2)</f>
        <v>34846.730000000003</v>
      </c>
      <c r="P44" s="242">
        <f t="shared" ref="P44" si="267">TRUNC(P43*$B43,2)</f>
        <v>34846.730000000003</v>
      </c>
      <c r="Q44" s="242">
        <f t="shared" ref="Q44" si="268">TRUNC(Q43*$B43,2)</f>
        <v>34846.730000000003</v>
      </c>
      <c r="R44" s="242">
        <f t="shared" ref="R44" si="269">TRUNC(R43*$B43,2)</f>
        <v>17423.36</v>
      </c>
      <c r="S44" s="242">
        <f t="shared" ref="S44" si="270">TRUNC(S43*$B43,2)</f>
        <v>17423.36</v>
      </c>
      <c r="T44" s="242">
        <f t="shared" ref="T44" si="271">TRUNC(T43*$B43,2)</f>
        <v>0</v>
      </c>
      <c r="U44" s="242">
        <f t="shared" ref="U44" si="272">TRUNC(U43*$B43,2)</f>
        <v>0</v>
      </c>
    </row>
    <row r="45" spans="1:21" x14ac:dyDescent="0.25">
      <c r="A45" s="400" t="s">
        <v>54</v>
      </c>
      <c r="B45" s="402">
        <f>Somatório!E29</f>
        <v>4686.54</v>
      </c>
      <c r="C45" s="236" t="s">
        <v>66</v>
      </c>
      <c r="D45" s="212"/>
      <c r="E45" s="212"/>
      <c r="F45" s="238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37">
        <v>1</v>
      </c>
    </row>
    <row r="46" spans="1:21" x14ac:dyDescent="0.25">
      <c r="A46" s="401" t="s">
        <v>54</v>
      </c>
      <c r="B46" s="403"/>
      <c r="C46" s="236"/>
      <c r="D46" s="242">
        <f>TRUNC(D45*$B45,2)</f>
        <v>0</v>
      </c>
      <c r="E46" s="242">
        <f t="shared" ref="E46" si="273">TRUNC(E45*$B45,2)</f>
        <v>0</v>
      </c>
      <c r="F46" s="242">
        <f t="shared" ref="F46" si="274">TRUNC(F45*$B45,2)</f>
        <v>0</v>
      </c>
      <c r="G46" s="242">
        <f t="shared" ref="G46" si="275">TRUNC(G45*$B45,2)</f>
        <v>0</v>
      </c>
      <c r="H46" s="242">
        <f t="shared" ref="H46" si="276">TRUNC(H45*$B45,2)</f>
        <v>0</v>
      </c>
      <c r="I46" s="242">
        <f t="shared" ref="I46" si="277">TRUNC(I45*$B45,2)</f>
        <v>0</v>
      </c>
      <c r="J46" s="242">
        <f t="shared" ref="J46" si="278">TRUNC(J45*$B45,2)</f>
        <v>0</v>
      </c>
      <c r="K46" s="242">
        <f t="shared" ref="K46" si="279">TRUNC(K45*$B45,2)</f>
        <v>0</v>
      </c>
      <c r="L46" s="242">
        <f t="shared" ref="L46" si="280">TRUNC(L45*$B45,2)</f>
        <v>0</v>
      </c>
      <c r="M46" s="242">
        <f t="shared" ref="M46" si="281">TRUNC(M45*$B45,2)</f>
        <v>0</v>
      </c>
      <c r="N46" s="242">
        <f t="shared" ref="N46" si="282">TRUNC(N45*$B45,2)</f>
        <v>0</v>
      </c>
      <c r="O46" s="242">
        <f t="shared" ref="O46" si="283">TRUNC(O45*$B45,2)</f>
        <v>0</v>
      </c>
      <c r="P46" s="242">
        <f t="shared" ref="P46" si="284">TRUNC(P45*$B45,2)</f>
        <v>0</v>
      </c>
      <c r="Q46" s="242">
        <f t="shared" ref="Q46" si="285">TRUNC(Q45*$B45,2)</f>
        <v>0</v>
      </c>
      <c r="R46" s="242">
        <f t="shared" ref="R46" si="286">TRUNC(R45*$B45,2)</f>
        <v>0</v>
      </c>
      <c r="S46" s="242">
        <f t="shared" ref="S46" si="287">TRUNC(S45*$B45,2)</f>
        <v>0</v>
      </c>
      <c r="T46" s="242">
        <f t="shared" ref="T46" si="288">TRUNC(T45*$B45,2)</f>
        <v>0</v>
      </c>
      <c r="U46" s="242">
        <f t="shared" ref="U46" si="289">TRUNC(U45*$B45,2)</f>
        <v>4686.54</v>
      </c>
    </row>
    <row r="47" spans="1:21" x14ac:dyDescent="0.25">
      <c r="A47" s="400" t="s">
        <v>56</v>
      </c>
      <c r="B47" s="402">
        <f>Somatório!E30</f>
        <v>25021.99</v>
      </c>
      <c r="C47" s="236" t="s">
        <v>66</v>
      </c>
      <c r="D47" s="212"/>
      <c r="E47" s="212"/>
      <c r="F47" s="238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37">
        <v>1</v>
      </c>
    </row>
    <row r="48" spans="1:21" x14ac:dyDescent="0.25">
      <c r="A48" s="401" t="s">
        <v>56</v>
      </c>
      <c r="B48" s="403"/>
      <c r="C48" s="236"/>
      <c r="D48" s="242">
        <f>TRUNC(D47*$B47,2)</f>
        <v>0</v>
      </c>
      <c r="E48" s="242">
        <f t="shared" ref="E48" si="290">TRUNC(E47*$B47,2)</f>
        <v>0</v>
      </c>
      <c r="F48" s="242">
        <f t="shared" ref="F48" si="291">TRUNC(F47*$B47,2)</f>
        <v>0</v>
      </c>
      <c r="G48" s="242">
        <f t="shared" ref="G48" si="292">TRUNC(G47*$B47,2)</f>
        <v>0</v>
      </c>
      <c r="H48" s="242">
        <f t="shared" ref="H48" si="293">TRUNC(H47*$B47,2)</f>
        <v>0</v>
      </c>
      <c r="I48" s="242">
        <f t="shared" ref="I48" si="294">TRUNC(I47*$B47,2)</f>
        <v>0</v>
      </c>
      <c r="J48" s="242">
        <f t="shared" ref="J48" si="295">TRUNC(J47*$B47,2)</f>
        <v>0</v>
      </c>
      <c r="K48" s="242">
        <f t="shared" ref="K48" si="296">TRUNC(K47*$B47,2)</f>
        <v>0</v>
      </c>
      <c r="L48" s="242">
        <f t="shared" ref="L48" si="297">TRUNC(L47*$B47,2)</f>
        <v>0</v>
      </c>
      <c r="M48" s="242">
        <f t="shared" ref="M48" si="298">TRUNC(M47*$B47,2)</f>
        <v>0</v>
      </c>
      <c r="N48" s="242">
        <f t="shared" ref="N48" si="299">TRUNC(N47*$B47,2)</f>
        <v>0</v>
      </c>
      <c r="O48" s="242">
        <f t="shared" ref="O48" si="300">TRUNC(O47*$B47,2)</f>
        <v>0</v>
      </c>
      <c r="P48" s="242">
        <f t="shared" ref="P48" si="301">TRUNC(P47*$B47,2)</f>
        <v>0</v>
      </c>
      <c r="Q48" s="242">
        <f t="shared" ref="Q48" si="302">TRUNC(Q47*$B47,2)</f>
        <v>0</v>
      </c>
      <c r="R48" s="242">
        <f t="shared" ref="R48" si="303">TRUNC(R47*$B47,2)</f>
        <v>0</v>
      </c>
      <c r="S48" s="242">
        <f t="shared" ref="S48" si="304">TRUNC(S47*$B47,2)</f>
        <v>0</v>
      </c>
      <c r="T48" s="242">
        <f t="shared" ref="T48" si="305">TRUNC(T47*$B47,2)</f>
        <v>0</v>
      </c>
      <c r="U48" s="242">
        <f t="shared" ref="U48" si="306">TRUNC(U47*$B47,2)</f>
        <v>25021.99</v>
      </c>
    </row>
    <row r="49" spans="1:21" x14ac:dyDescent="0.25">
      <c r="A49" s="400" t="s">
        <v>70</v>
      </c>
      <c r="B49" s="402">
        <f>Somatório!E31</f>
        <v>247973.62</v>
      </c>
      <c r="C49" s="236" t="s">
        <v>66</v>
      </c>
      <c r="D49" s="237">
        <v>5.5549985995916581E-2</v>
      </c>
      <c r="E49" s="237">
        <v>5.5549985995916581E-2</v>
      </c>
      <c r="F49" s="237">
        <v>5.5549985995916581E-2</v>
      </c>
      <c r="G49" s="237">
        <v>5.5549985995916581E-2</v>
      </c>
      <c r="H49" s="237">
        <v>5.5549985995916581E-2</v>
      </c>
      <c r="I49" s="237">
        <v>5.5549985995916581E-2</v>
      </c>
      <c r="J49" s="237">
        <v>5.5549985995916581E-2</v>
      </c>
      <c r="K49" s="237">
        <v>5.5549985995916581E-2</v>
      </c>
      <c r="L49" s="237">
        <v>5.5549985995916581E-2</v>
      </c>
      <c r="M49" s="237">
        <v>5.5549985995916581E-2</v>
      </c>
      <c r="N49" s="237">
        <v>5.5549985995916581E-2</v>
      </c>
      <c r="O49" s="237">
        <v>5.5549985995916581E-2</v>
      </c>
      <c r="P49" s="237">
        <v>5.5549985995916581E-2</v>
      </c>
      <c r="Q49" s="237">
        <v>5.5549985995916581E-2</v>
      </c>
      <c r="R49" s="237">
        <v>5.5549985995916581E-2</v>
      </c>
      <c r="S49" s="237">
        <v>5.5549985995916581E-2</v>
      </c>
      <c r="T49" s="237">
        <v>5.5600014511195076E-2</v>
      </c>
      <c r="U49" s="237">
        <v>5.5600014511195076E-2</v>
      </c>
    </row>
    <row r="50" spans="1:21" x14ac:dyDescent="0.25">
      <c r="A50" s="401" t="s">
        <v>70</v>
      </c>
      <c r="B50" s="403"/>
      <c r="C50" s="236"/>
      <c r="D50" s="242">
        <f>TRUNC(D49*$B49,2)</f>
        <v>13774.93</v>
      </c>
      <c r="E50" s="242">
        <f t="shared" ref="E50" si="307">TRUNC(E49*$B49,2)</f>
        <v>13774.93</v>
      </c>
      <c r="F50" s="242">
        <f t="shared" ref="F50" si="308">TRUNC(F49*$B49,2)</f>
        <v>13774.93</v>
      </c>
      <c r="G50" s="242">
        <f t="shared" ref="G50" si="309">TRUNC(G49*$B49,2)</f>
        <v>13774.93</v>
      </c>
      <c r="H50" s="242">
        <f t="shared" ref="H50" si="310">TRUNC(H49*$B49,2)</f>
        <v>13774.93</v>
      </c>
      <c r="I50" s="242">
        <f t="shared" ref="I50" si="311">TRUNC(I49*$B49,2)</f>
        <v>13774.93</v>
      </c>
      <c r="J50" s="242">
        <f t="shared" ref="J50" si="312">TRUNC(J49*$B49,2)</f>
        <v>13774.93</v>
      </c>
      <c r="K50" s="242">
        <f t="shared" ref="K50" si="313">TRUNC(K49*$B49,2)</f>
        <v>13774.93</v>
      </c>
      <c r="L50" s="242">
        <f t="shared" ref="L50" si="314">TRUNC(L49*$B49,2)</f>
        <v>13774.93</v>
      </c>
      <c r="M50" s="242">
        <f t="shared" ref="M50" si="315">TRUNC(M49*$B49,2)</f>
        <v>13774.93</v>
      </c>
      <c r="N50" s="242">
        <f t="shared" ref="N50" si="316">TRUNC(N49*$B49,2)</f>
        <v>13774.93</v>
      </c>
      <c r="O50" s="242">
        <f t="shared" ref="O50" si="317">TRUNC(O49*$B49,2)</f>
        <v>13774.93</v>
      </c>
      <c r="P50" s="242">
        <f t="shared" ref="P50" si="318">TRUNC(P49*$B49,2)</f>
        <v>13774.93</v>
      </c>
      <c r="Q50" s="242">
        <f t="shared" ref="Q50" si="319">TRUNC(Q49*$B49,2)</f>
        <v>13774.93</v>
      </c>
      <c r="R50" s="242">
        <f t="shared" ref="R50" si="320">TRUNC(R49*$B49,2)</f>
        <v>13774.93</v>
      </c>
      <c r="S50" s="242">
        <f t="shared" ref="S50" si="321">TRUNC(S49*$B49,2)</f>
        <v>13774.93</v>
      </c>
      <c r="T50" s="242">
        <f t="shared" ref="T50" si="322">TRUNC(T49*$B49,2)</f>
        <v>13787.33</v>
      </c>
      <c r="U50" s="242">
        <f t="shared" ref="U50" si="323">TRUNC(U49*$B49,2)</f>
        <v>13787.33</v>
      </c>
    </row>
    <row r="51" spans="1:21" x14ac:dyDescent="0.25">
      <c r="A51" s="400" t="s">
        <v>60</v>
      </c>
      <c r="B51" s="402">
        <f>Somatório!E32</f>
        <v>205298.39</v>
      </c>
      <c r="C51" s="236" t="s">
        <v>66</v>
      </c>
      <c r="D51" s="212"/>
      <c r="E51" s="212"/>
      <c r="F51" s="238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37">
        <v>0.10000001963219861</v>
      </c>
      <c r="R51" s="237">
        <v>0.2</v>
      </c>
      <c r="S51" s="237">
        <v>0.2</v>
      </c>
      <c r="T51" s="237">
        <v>0.30000001963219863</v>
      </c>
      <c r="U51" s="237">
        <v>0.2</v>
      </c>
    </row>
    <row r="52" spans="1:21" x14ac:dyDescent="0.25">
      <c r="A52" s="401" t="s">
        <v>60</v>
      </c>
      <c r="B52" s="403"/>
      <c r="C52" s="236"/>
      <c r="D52" s="242">
        <f>TRUNC(D51*$B51,2)</f>
        <v>0</v>
      </c>
      <c r="E52" s="242">
        <f t="shared" ref="E52" si="324">TRUNC(E51*$B51,2)</f>
        <v>0</v>
      </c>
      <c r="F52" s="242">
        <f t="shared" ref="F52" si="325">TRUNC(F51*$B51,2)</f>
        <v>0</v>
      </c>
      <c r="G52" s="242">
        <f t="shared" ref="G52" si="326">TRUNC(G51*$B51,2)</f>
        <v>0</v>
      </c>
      <c r="H52" s="242">
        <f t="shared" ref="H52" si="327">TRUNC(H51*$B51,2)</f>
        <v>0</v>
      </c>
      <c r="I52" s="242">
        <f t="shared" ref="I52" si="328">TRUNC(I51*$B51,2)</f>
        <v>0</v>
      </c>
      <c r="J52" s="242">
        <f t="shared" ref="J52" si="329">TRUNC(J51*$B51,2)</f>
        <v>0</v>
      </c>
      <c r="K52" s="242">
        <f t="shared" ref="K52" si="330">TRUNC(K51*$B51,2)</f>
        <v>0</v>
      </c>
      <c r="L52" s="242">
        <f t="shared" ref="L52" si="331">TRUNC(L51*$B51,2)</f>
        <v>0</v>
      </c>
      <c r="M52" s="242">
        <f t="shared" ref="M52" si="332">TRUNC(M51*$B51,2)</f>
        <v>0</v>
      </c>
      <c r="N52" s="242">
        <f t="shared" ref="N52" si="333">TRUNC(N51*$B51,2)</f>
        <v>0</v>
      </c>
      <c r="O52" s="242">
        <f t="shared" ref="O52" si="334">TRUNC(O51*$B51,2)</f>
        <v>0</v>
      </c>
      <c r="P52" s="242">
        <f t="shared" ref="P52" si="335">TRUNC(P51*$B51,2)</f>
        <v>0</v>
      </c>
      <c r="Q52" s="242">
        <f t="shared" ref="Q52" si="336">TRUNC(Q51*$B51,2)</f>
        <v>20529.84</v>
      </c>
      <c r="R52" s="242">
        <f t="shared" ref="R52" si="337">TRUNC(R51*$B51,2)</f>
        <v>41059.67</v>
      </c>
      <c r="S52" s="242">
        <f t="shared" ref="S52" si="338">TRUNC(S51*$B51,2)</f>
        <v>41059.67</v>
      </c>
      <c r="T52" s="242">
        <f t="shared" ref="T52" si="339">TRUNC(T51*$B51,2)</f>
        <v>61589.52</v>
      </c>
      <c r="U52" s="242">
        <f t="shared" ref="U52" si="340">TRUNC(U51*$B51,2)</f>
        <v>41059.67</v>
      </c>
    </row>
    <row r="53" spans="1:21" x14ac:dyDescent="0.25">
      <c r="A53" s="400" t="s">
        <v>62</v>
      </c>
      <c r="B53" s="402">
        <f>Somatório!E33</f>
        <v>462468.58</v>
      </c>
      <c r="C53" s="236" t="s">
        <v>66</v>
      </c>
      <c r="D53" s="237">
        <v>5.5549995323478783E-2</v>
      </c>
      <c r="E53" s="237">
        <v>5.5549995323478783E-2</v>
      </c>
      <c r="F53" s="237">
        <v>5.5549995323478783E-2</v>
      </c>
      <c r="G53" s="237">
        <v>5.5549995323478783E-2</v>
      </c>
      <c r="H53" s="237">
        <v>5.5549995323478783E-2</v>
      </c>
      <c r="I53" s="237">
        <v>5.5549995323478783E-2</v>
      </c>
      <c r="J53" s="237">
        <v>5.5549995323478783E-2</v>
      </c>
      <c r="K53" s="237">
        <v>5.5549995323478783E-2</v>
      </c>
      <c r="L53" s="237">
        <v>5.5549995323478783E-2</v>
      </c>
      <c r="M53" s="237">
        <v>5.5549995323478783E-2</v>
      </c>
      <c r="N53" s="237">
        <v>5.5549995323478783E-2</v>
      </c>
      <c r="O53" s="237">
        <v>5.5549995323478783E-2</v>
      </c>
      <c r="P53" s="237">
        <v>5.5549995323478783E-2</v>
      </c>
      <c r="Q53" s="237">
        <v>5.5549995323478783E-2</v>
      </c>
      <c r="R53" s="237">
        <v>5.5549995323478783E-2</v>
      </c>
      <c r="S53" s="237">
        <v>5.5549995323478783E-2</v>
      </c>
      <c r="T53" s="237">
        <v>5.5600002551780478E-2</v>
      </c>
      <c r="U53" s="237">
        <v>5.5600002551780478E-2</v>
      </c>
    </row>
    <row r="54" spans="1:21" x14ac:dyDescent="0.25">
      <c r="A54" s="401" t="s">
        <v>62</v>
      </c>
      <c r="B54" s="403"/>
      <c r="C54" s="236"/>
      <c r="D54" s="242">
        <f>TRUNC(D53*$B53,2)</f>
        <v>25690.12</v>
      </c>
      <c r="E54" s="242">
        <f t="shared" ref="E54" si="341">TRUNC(E53*$B53,2)</f>
        <v>25690.12</v>
      </c>
      <c r="F54" s="242">
        <f t="shared" ref="F54" si="342">TRUNC(F53*$B53,2)</f>
        <v>25690.12</v>
      </c>
      <c r="G54" s="242">
        <f t="shared" ref="G54" si="343">TRUNC(G53*$B53,2)</f>
        <v>25690.12</v>
      </c>
      <c r="H54" s="242">
        <f t="shared" ref="H54" si="344">TRUNC(H53*$B53,2)</f>
        <v>25690.12</v>
      </c>
      <c r="I54" s="242">
        <f t="shared" ref="I54" si="345">TRUNC(I53*$B53,2)</f>
        <v>25690.12</v>
      </c>
      <c r="J54" s="242">
        <f t="shared" ref="J54" si="346">TRUNC(J53*$B53,2)</f>
        <v>25690.12</v>
      </c>
      <c r="K54" s="242">
        <f t="shared" ref="K54" si="347">TRUNC(K53*$B53,2)</f>
        <v>25690.12</v>
      </c>
      <c r="L54" s="242">
        <f t="shared" ref="L54" si="348">TRUNC(L53*$B53,2)</f>
        <v>25690.12</v>
      </c>
      <c r="M54" s="242">
        <f t="shared" ref="M54" si="349">TRUNC(M53*$B53,2)</f>
        <v>25690.12</v>
      </c>
      <c r="N54" s="242">
        <f t="shared" ref="N54" si="350">TRUNC(N53*$B53,2)</f>
        <v>25690.12</v>
      </c>
      <c r="O54" s="242">
        <f t="shared" ref="O54" si="351">TRUNC(O53*$B53,2)</f>
        <v>25690.12</v>
      </c>
      <c r="P54" s="242">
        <f t="shared" ref="P54" si="352">TRUNC(P53*$B53,2)</f>
        <v>25690.12</v>
      </c>
      <c r="Q54" s="242">
        <f t="shared" ref="Q54" si="353">TRUNC(Q53*$B53,2)</f>
        <v>25690.12</v>
      </c>
      <c r="R54" s="242">
        <f t="shared" ref="R54" si="354">TRUNC(R53*$B53,2)</f>
        <v>25690.12</v>
      </c>
      <c r="S54" s="242">
        <f t="shared" ref="S54" si="355">TRUNC(S53*$B53,2)</f>
        <v>25690.12</v>
      </c>
      <c r="T54" s="242">
        <f t="shared" ref="T54" si="356">TRUNC(T53*$B53,2)</f>
        <v>25713.25</v>
      </c>
      <c r="U54" s="242">
        <f t="shared" ref="U54" si="357">TRUNC(U53*$B53,2)</f>
        <v>25713.25</v>
      </c>
    </row>
    <row r="55" spans="1:21" s="33" customFormat="1" x14ac:dyDescent="0.25">
      <c r="A55" s="404"/>
      <c r="B55" s="405"/>
      <c r="C55" s="243" t="s">
        <v>71</v>
      </c>
      <c r="D55" s="35">
        <f>D56/$B$10</f>
        <v>6.5368706488470762E-2</v>
      </c>
      <c r="E55" s="35">
        <f>E56/$B$10</f>
        <v>6.3860941861297815E-2</v>
      </c>
      <c r="F55" s="35">
        <f t="shared" ref="F55:U55" si="358">F56/$B$10</f>
        <v>7.4061491084171996E-2</v>
      </c>
      <c r="G55" s="35">
        <f t="shared" si="358"/>
        <v>6.0543863774724357E-2</v>
      </c>
      <c r="H55" s="35">
        <f t="shared" si="358"/>
        <v>7.8438430076113536E-2</v>
      </c>
      <c r="I55" s="35">
        <f t="shared" si="358"/>
        <v>5.7954532875169454E-2</v>
      </c>
      <c r="J55" s="35">
        <f t="shared" si="358"/>
        <v>6.1433754260243931E-2</v>
      </c>
      <c r="K55" s="35">
        <f t="shared" si="358"/>
        <v>5.4275469755307268E-2</v>
      </c>
      <c r="L55" s="35">
        <f t="shared" si="358"/>
        <v>5.4466392846886126E-2</v>
      </c>
      <c r="M55" s="35">
        <f t="shared" si="358"/>
        <v>5.3744357957608693E-2</v>
      </c>
      <c r="N55" s="35">
        <f t="shared" si="358"/>
        <v>5.6312465578971807E-2</v>
      </c>
      <c r="O55" s="35">
        <f t="shared" si="358"/>
        <v>6.4496257612694147E-2</v>
      </c>
      <c r="P55" s="35">
        <f t="shared" si="358"/>
        <v>5.5011603468627261E-2</v>
      </c>
      <c r="Q55" s="35">
        <f t="shared" si="358"/>
        <v>5.2293823186029161E-2</v>
      </c>
      <c r="R55" s="35">
        <f t="shared" si="358"/>
        <v>4.0808457224172409E-2</v>
      </c>
      <c r="S55" s="35">
        <f t="shared" si="358"/>
        <v>3.9944640467116058E-2</v>
      </c>
      <c r="T55" s="35">
        <f t="shared" si="358"/>
        <v>3.7223030761987672E-2</v>
      </c>
      <c r="U55" s="35">
        <f t="shared" si="358"/>
        <v>2.9761780720407523E-2</v>
      </c>
    </row>
    <row r="56" spans="1:21" s="33" customFormat="1" x14ac:dyDescent="0.25">
      <c r="A56" s="406"/>
      <c r="B56" s="407"/>
      <c r="C56" s="243" t="s">
        <v>72</v>
      </c>
      <c r="D56" s="31">
        <f t="shared" ref="D56:R56" si="359">D54+D52+D50+D48+D46+D44+D42+D40+D38+D36+D34+D32+D30+D28+D26+D24+D22+D20+D18+D16+D14+D12+0.05</f>
        <v>287460.84000000003</v>
      </c>
      <c r="E56" s="31">
        <f t="shared" si="359"/>
        <v>280830.39999999997</v>
      </c>
      <c r="F56" s="31">
        <f t="shared" si="359"/>
        <v>325687.61999999994</v>
      </c>
      <c r="G56" s="31">
        <f t="shared" si="359"/>
        <v>266243.44999999995</v>
      </c>
      <c r="H56" s="31">
        <f t="shared" si="359"/>
        <v>344935.33999999991</v>
      </c>
      <c r="I56" s="31">
        <f t="shared" si="359"/>
        <v>254856.78999999998</v>
      </c>
      <c r="J56" s="31">
        <f t="shared" si="359"/>
        <v>270156.76999999996</v>
      </c>
      <c r="K56" s="31">
        <f t="shared" si="359"/>
        <v>238678</v>
      </c>
      <c r="L56" s="31">
        <f t="shared" si="359"/>
        <v>239517.59</v>
      </c>
      <c r="M56" s="31">
        <f t="shared" si="359"/>
        <v>236342.41999999998</v>
      </c>
      <c r="N56" s="31">
        <f t="shared" si="359"/>
        <v>247635.75</v>
      </c>
      <c r="O56" s="31">
        <f t="shared" si="359"/>
        <v>283624.21999999997</v>
      </c>
      <c r="P56" s="31">
        <f t="shared" si="359"/>
        <v>241915.17</v>
      </c>
      <c r="Q56" s="31">
        <f t="shared" si="359"/>
        <v>229963.65000000002</v>
      </c>
      <c r="R56" s="31">
        <f t="shared" si="359"/>
        <v>179456.41000000003</v>
      </c>
      <c r="S56" s="31">
        <f>S54+S52+S50+S48+S46+S44+S42+S40+S38+S36+S34+S32+S30+S28+S26+S24+S22+S20+S18+S16+S14+S12+0.06</f>
        <v>175657.75000000003</v>
      </c>
      <c r="T56" s="31">
        <f>T54+T52+T50+T48+T46+T44+T42+T40+T38+T36+T34+T32+T30+T28+T26+T24+T22+T20+T18+T16+T14+T12+0.06</f>
        <v>163689.38999999996</v>
      </c>
      <c r="U56" s="31">
        <f>U54+U52+U50+U48+U46+U44+U42+U40+U38+U36+U34+U32+U30+U28+U26+U24+U22+U20+U18+U16+U14+U12+0.06</f>
        <v>130878.32</v>
      </c>
    </row>
    <row r="57" spans="1:21" s="33" customFormat="1" x14ac:dyDescent="0.25">
      <c r="A57" s="406"/>
      <c r="B57" s="407"/>
      <c r="C57" s="243" t="s">
        <v>73</v>
      </c>
      <c r="D57" s="35">
        <f>D55</f>
        <v>6.5368706488470762E-2</v>
      </c>
      <c r="E57" s="35">
        <f>E55+D57</f>
        <v>0.12922964834976858</v>
      </c>
      <c r="F57" s="35">
        <f t="shared" ref="F57:U57" si="360">F55+E57</f>
        <v>0.20329113943394056</v>
      </c>
      <c r="G57" s="35">
        <f t="shared" si="360"/>
        <v>0.26383500320866493</v>
      </c>
      <c r="H57" s="35">
        <f t="shared" si="360"/>
        <v>0.34227343328477844</v>
      </c>
      <c r="I57" s="35">
        <f t="shared" si="360"/>
        <v>0.40022796615994788</v>
      </c>
      <c r="J57" s="35">
        <f t="shared" si="360"/>
        <v>0.46166172042019182</v>
      </c>
      <c r="K57" s="35">
        <f t="shared" si="360"/>
        <v>0.51593719017549911</v>
      </c>
      <c r="L57" s="35">
        <f t="shared" si="360"/>
        <v>0.57040358302238525</v>
      </c>
      <c r="M57" s="35">
        <f t="shared" si="360"/>
        <v>0.62414794097999393</v>
      </c>
      <c r="N57" s="35">
        <f t="shared" si="360"/>
        <v>0.68046040655896578</v>
      </c>
      <c r="O57" s="35">
        <f t="shared" si="360"/>
        <v>0.74495666417165995</v>
      </c>
      <c r="P57" s="35">
        <f t="shared" si="360"/>
        <v>0.79996826764028717</v>
      </c>
      <c r="Q57" s="35">
        <f t="shared" si="360"/>
        <v>0.85226209082631632</v>
      </c>
      <c r="R57" s="35">
        <f t="shared" si="360"/>
        <v>0.89307054805048869</v>
      </c>
      <c r="S57" s="35">
        <f t="shared" si="360"/>
        <v>0.93301518851760479</v>
      </c>
      <c r="T57" s="35">
        <f t="shared" si="360"/>
        <v>0.97023821927959242</v>
      </c>
      <c r="U57" s="35">
        <f t="shared" si="360"/>
        <v>0.99999999999999989</v>
      </c>
    </row>
    <row r="58" spans="1:21" s="33" customFormat="1" x14ac:dyDescent="0.25">
      <c r="A58" s="406"/>
      <c r="B58" s="407"/>
      <c r="C58" s="243" t="s">
        <v>74</v>
      </c>
      <c r="D58" s="31">
        <f>D56</f>
        <v>287460.84000000003</v>
      </c>
      <c r="E58" s="31">
        <f>E56+D58</f>
        <v>568291.24</v>
      </c>
      <c r="F58" s="31">
        <f t="shared" ref="F58:U58" si="361">F56+E58</f>
        <v>893978.85999999987</v>
      </c>
      <c r="G58" s="31">
        <f t="shared" si="361"/>
        <v>1160222.3099999998</v>
      </c>
      <c r="H58" s="31">
        <f t="shared" si="361"/>
        <v>1505157.6499999997</v>
      </c>
      <c r="I58" s="31">
        <f t="shared" si="361"/>
        <v>1760014.4399999997</v>
      </c>
      <c r="J58" s="31">
        <f t="shared" si="361"/>
        <v>2030171.2099999997</v>
      </c>
      <c r="K58" s="31">
        <f t="shared" si="361"/>
        <v>2268849.21</v>
      </c>
      <c r="L58" s="31">
        <f t="shared" si="361"/>
        <v>2508366.7999999998</v>
      </c>
      <c r="M58" s="31">
        <f t="shared" si="361"/>
        <v>2744709.2199999997</v>
      </c>
      <c r="N58" s="31">
        <f t="shared" si="361"/>
        <v>2992344.9699999997</v>
      </c>
      <c r="O58" s="31">
        <f t="shared" si="361"/>
        <v>3275969.1899999995</v>
      </c>
      <c r="P58" s="31">
        <f t="shared" si="361"/>
        <v>3517884.3599999994</v>
      </c>
      <c r="Q58" s="31">
        <f t="shared" si="361"/>
        <v>3747848.0099999993</v>
      </c>
      <c r="R58" s="31">
        <f t="shared" si="361"/>
        <v>3927304.4199999995</v>
      </c>
      <c r="S58" s="31">
        <f t="shared" si="361"/>
        <v>4102962.1699999995</v>
      </c>
      <c r="T58" s="31">
        <f t="shared" si="361"/>
        <v>4266651.5599999996</v>
      </c>
      <c r="U58" s="31">
        <f t="shared" si="361"/>
        <v>4397529.88</v>
      </c>
    </row>
    <row r="61" spans="1:21" x14ac:dyDescent="0.25">
      <c r="A61" s="404"/>
      <c r="B61" s="405"/>
      <c r="C61" s="236" t="s">
        <v>71</v>
      </c>
      <c r="D61" s="239">
        <v>6.54E-2</v>
      </c>
      <c r="E61" s="239">
        <v>6.3899999999999998E-2</v>
      </c>
      <c r="F61" s="240">
        <v>7.4099999999999999E-2</v>
      </c>
      <c r="G61" s="239">
        <v>6.0499999999999998E-2</v>
      </c>
      <c r="H61" s="239">
        <v>7.8399999999999997E-2</v>
      </c>
      <c r="I61" s="239">
        <v>5.8000000000000003E-2</v>
      </c>
      <c r="J61" s="239">
        <v>6.1400000000000003E-2</v>
      </c>
      <c r="K61" s="239">
        <v>5.4300000000000001E-2</v>
      </c>
      <c r="L61" s="239">
        <v>5.45E-2</v>
      </c>
      <c r="M61" s="239">
        <v>5.3699999999999998E-2</v>
      </c>
      <c r="N61" s="239">
        <v>5.6300000000000003E-2</v>
      </c>
      <c r="O61" s="239">
        <v>6.4500000000000002E-2</v>
      </c>
      <c r="P61" s="239">
        <v>5.5E-2</v>
      </c>
      <c r="Q61" s="239">
        <v>5.2299999999999999E-2</v>
      </c>
      <c r="R61" s="239">
        <v>4.0800000000000003E-2</v>
      </c>
      <c r="S61" s="239">
        <v>3.9899999999999998E-2</v>
      </c>
      <c r="T61" s="239">
        <v>3.7199999999999997E-2</v>
      </c>
      <c r="U61" s="239">
        <v>2.98E-2</v>
      </c>
    </row>
    <row r="62" spans="1:21" x14ac:dyDescent="0.25">
      <c r="A62" s="406"/>
      <c r="B62" s="407"/>
      <c r="C62" s="236" t="s">
        <v>72</v>
      </c>
      <c r="D62" s="8">
        <v>356610.57</v>
      </c>
      <c r="E62" s="8">
        <v>348385.17</v>
      </c>
      <c r="F62" s="241">
        <v>404032.96</v>
      </c>
      <c r="G62" s="8">
        <v>330289.27</v>
      </c>
      <c r="H62" s="8">
        <v>427910.79</v>
      </c>
      <c r="I62" s="8">
        <v>316163.5</v>
      </c>
      <c r="J62" s="8">
        <v>335143.94</v>
      </c>
      <c r="K62" s="8">
        <v>296092.84000000003</v>
      </c>
      <c r="L62" s="8">
        <v>297134.40999999997</v>
      </c>
      <c r="M62" s="8">
        <v>293195.45</v>
      </c>
      <c r="N62" s="8">
        <v>307205.44</v>
      </c>
      <c r="O62" s="8">
        <v>351851.06</v>
      </c>
      <c r="P62" s="8">
        <v>300108.73</v>
      </c>
      <c r="Q62" s="8">
        <v>285282.21000000002</v>
      </c>
      <c r="R62" s="8">
        <v>222625.31</v>
      </c>
      <c r="S62" s="8">
        <v>217912.85</v>
      </c>
      <c r="T62" s="8">
        <v>203065.41</v>
      </c>
      <c r="U62" s="8">
        <v>162361.54</v>
      </c>
    </row>
    <row r="63" spans="1:21" x14ac:dyDescent="0.25">
      <c r="A63" s="406"/>
      <c r="B63" s="407"/>
      <c r="C63" s="236" t="s">
        <v>73</v>
      </c>
      <c r="D63" s="239">
        <v>6.54E-2</v>
      </c>
      <c r="E63" s="239">
        <v>0.1293</v>
      </c>
      <c r="F63" s="240">
        <v>0.2034</v>
      </c>
      <c r="G63" s="239">
        <v>0.26390000000000002</v>
      </c>
      <c r="H63" s="239">
        <v>0.34229999999999999</v>
      </c>
      <c r="I63" s="239">
        <v>0.40029999999999999</v>
      </c>
      <c r="J63" s="239">
        <v>0.4617</v>
      </c>
      <c r="K63" s="239">
        <v>0.51600000000000001</v>
      </c>
      <c r="L63" s="239">
        <v>0.57050000000000001</v>
      </c>
      <c r="M63" s="239">
        <v>0.62419999999999998</v>
      </c>
      <c r="N63" s="239">
        <v>0.68049999999999999</v>
      </c>
      <c r="O63" s="239">
        <v>0.745</v>
      </c>
      <c r="P63" s="239">
        <v>0.8</v>
      </c>
      <c r="Q63" s="239">
        <v>0.85229999999999995</v>
      </c>
      <c r="R63" s="239">
        <v>0.8931</v>
      </c>
      <c r="S63" s="239">
        <v>0.93300000000000005</v>
      </c>
      <c r="T63" s="239">
        <v>0.97019999999999995</v>
      </c>
      <c r="U63" s="239">
        <v>1</v>
      </c>
    </row>
    <row r="64" spans="1:21" x14ac:dyDescent="0.25">
      <c r="A64" s="406"/>
      <c r="B64" s="407"/>
      <c r="C64" s="236" t="s">
        <v>74</v>
      </c>
      <c r="D64" s="8">
        <v>356610.57</v>
      </c>
      <c r="E64" s="8">
        <v>704995.74</v>
      </c>
      <c r="F64" s="241">
        <v>1109028.7</v>
      </c>
      <c r="G64" s="8">
        <v>1439317.97</v>
      </c>
      <c r="H64" s="8">
        <v>1867228.76</v>
      </c>
      <c r="I64" s="8">
        <v>2183392.2599999998</v>
      </c>
      <c r="J64" s="8">
        <v>2518536.2000000002</v>
      </c>
      <c r="K64" s="8">
        <v>2814629.04</v>
      </c>
      <c r="L64" s="8">
        <v>3111763.45</v>
      </c>
      <c r="M64" s="8">
        <v>3404958.9</v>
      </c>
      <c r="N64" s="8">
        <v>3712164.34</v>
      </c>
      <c r="O64" s="8">
        <v>4064015.4</v>
      </c>
      <c r="P64" s="8">
        <v>4364124.13</v>
      </c>
      <c r="Q64" s="8">
        <v>4649406.34</v>
      </c>
      <c r="R64" s="8">
        <v>4872031.6500000004</v>
      </c>
      <c r="S64" s="8">
        <v>5089944.5</v>
      </c>
      <c r="T64" s="8">
        <v>5293009.91</v>
      </c>
      <c r="U64" s="8">
        <v>5455371.4500000002</v>
      </c>
    </row>
  </sheetData>
  <mergeCells count="48">
    <mergeCell ref="A61:B64"/>
    <mergeCell ref="A8:U8"/>
    <mergeCell ref="A9:A10"/>
    <mergeCell ref="A13:A14"/>
    <mergeCell ref="B13:B14"/>
    <mergeCell ref="A11:A12"/>
    <mergeCell ref="B11:B12"/>
    <mergeCell ref="A17:A18"/>
    <mergeCell ref="B17:B18"/>
    <mergeCell ref="A15:A16"/>
    <mergeCell ref="B15:B16"/>
    <mergeCell ref="A21:A22"/>
    <mergeCell ref="B21:B22"/>
    <mergeCell ref="A19:A20"/>
    <mergeCell ref="B19:B20"/>
    <mergeCell ref="A25:A26"/>
    <mergeCell ref="B25:B26"/>
    <mergeCell ref="A23:A24"/>
    <mergeCell ref="B23:B24"/>
    <mergeCell ref="A27:A28"/>
    <mergeCell ref="B27:B28"/>
    <mergeCell ref="A29:A30"/>
    <mergeCell ref="B29:B30"/>
    <mergeCell ref="A31:A32"/>
    <mergeCell ref="B31:B32"/>
    <mergeCell ref="A33:A34"/>
    <mergeCell ref="B33:B34"/>
    <mergeCell ref="A37:A38"/>
    <mergeCell ref="B37:B38"/>
    <mergeCell ref="A35:A36"/>
    <mergeCell ref="B35:B36"/>
    <mergeCell ref="A41:A42"/>
    <mergeCell ref="B41:B42"/>
    <mergeCell ref="A39:A40"/>
    <mergeCell ref="B39:B40"/>
    <mergeCell ref="A45:A46"/>
    <mergeCell ref="B45:B46"/>
    <mergeCell ref="A43:A44"/>
    <mergeCell ref="B43:B44"/>
    <mergeCell ref="A49:A50"/>
    <mergeCell ref="B49:B50"/>
    <mergeCell ref="A47:A48"/>
    <mergeCell ref="B47:B48"/>
    <mergeCell ref="A53:A54"/>
    <mergeCell ref="B53:B54"/>
    <mergeCell ref="A51:A52"/>
    <mergeCell ref="B51:B52"/>
    <mergeCell ref="A55:B58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48" fitToHeight="0" orientation="landscape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6146" r:id="rId4">
          <objectPr defaultSize="0" autoPict="0" r:id="rId5">
            <anchor moveWithCells="1" sizeWithCells="1">
              <from>
                <xdr:col>20</xdr:col>
                <xdr:colOff>259080</xdr:colOff>
                <xdr:row>0</xdr:row>
                <xdr:rowOff>76200</xdr:rowOff>
              </from>
              <to>
                <xdr:col>20</xdr:col>
                <xdr:colOff>723900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614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view="pageBreakPreview" zoomScaleNormal="100" zoomScaleSheetLayoutView="100" workbookViewId="0">
      <selection activeCell="D32" sqref="D32"/>
    </sheetView>
  </sheetViews>
  <sheetFormatPr defaultRowHeight="12" x14ac:dyDescent="0.25"/>
  <cols>
    <col min="1" max="1" width="8.6640625" style="1" customWidth="1"/>
    <col min="2" max="2" width="48.6640625" style="1" customWidth="1"/>
    <col min="3" max="3" width="15.6640625" style="1" customWidth="1"/>
    <col min="4" max="4" width="11.33203125" style="1" customWidth="1"/>
    <col min="5" max="16384" width="8.88671875" style="1"/>
  </cols>
  <sheetData>
    <row r="1" spans="1:11" ht="63" customHeight="1" thickBot="1" x14ac:dyDescent="0.35">
      <c r="A1" s="9"/>
      <c r="B1" s="10"/>
      <c r="C1" s="10"/>
      <c r="D1" s="11"/>
      <c r="H1"/>
      <c r="K1" s="12"/>
    </row>
    <row r="2" spans="1:11" ht="12" customHeight="1" x14ac:dyDescent="0.3">
      <c r="A2" s="13" t="s">
        <v>83</v>
      </c>
      <c r="B2" s="14"/>
      <c r="C2" s="21" t="s">
        <v>86</v>
      </c>
      <c r="D2" s="16"/>
      <c r="H2"/>
      <c r="K2" s="12"/>
    </row>
    <row r="3" spans="1:11" ht="12" customHeight="1" thickBot="1" x14ac:dyDescent="0.35">
      <c r="A3" s="17" t="s">
        <v>94</v>
      </c>
      <c r="B3" s="18"/>
      <c r="C3" s="25" t="s">
        <v>16</v>
      </c>
      <c r="D3" s="19"/>
      <c r="H3"/>
      <c r="K3" s="12"/>
    </row>
    <row r="4" spans="1:11" ht="12" customHeight="1" x14ac:dyDescent="0.3">
      <c r="A4" s="21" t="s">
        <v>85</v>
      </c>
      <c r="B4" s="22"/>
      <c r="C4" s="21" t="s">
        <v>88</v>
      </c>
      <c r="D4" s="24"/>
      <c r="H4"/>
      <c r="K4" s="12"/>
    </row>
    <row r="5" spans="1:11" ht="12" customHeight="1" thickBot="1" x14ac:dyDescent="0.35">
      <c r="A5" s="25" t="s">
        <v>15</v>
      </c>
      <c r="B5" s="18"/>
      <c r="C5" s="25" t="s">
        <v>18</v>
      </c>
      <c r="D5" s="19"/>
      <c r="H5"/>
      <c r="K5" s="12"/>
    </row>
    <row r="6" spans="1:11" ht="12" customHeight="1" x14ac:dyDescent="0.3">
      <c r="A6" s="21" t="s">
        <v>87</v>
      </c>
      <c r="B6" s="22"/>
      <c r="C6" s="21" t="s">
        <v>90</v>
      </c>
      <c r="D6" s="24"/>
      <c r="H6"/>
      <c r="K6" s="12"/>
    </row>
    <row r="7" spans="1:11" ht="12" customHeight="1" thickBot="1" x14ac:dyDescent="0.35">
      <c r="A7" s="25" t="s">
        <v>17</v>
      </c>
      <c r="B7" s="18"/>
      <c r="C7" s="27">
        <v>45308</v>
      </c>
      <c r="D7" s="19"/>
      <c r="H7"/>
      <c r="K7" s="12"/>
    </row>
    <row r="8" spans="1:11" ht="15" thickBot="1" x14ac:dyDescent="0.3">
      <c r="A8" s="378" t="s">
        <v>5132</v>
      </c>
      <c r="B8" s="379"/>
      <c r="C8" s="379"/>
      <c r="D8" s="381"/>
      <c r="K8" s="12"/>
    </row>
    <row r="9" spans="1:11" s="6" customFormat="1" x14ac:dyDescent="0.3">
      <c r="A9" s="5" t="s">
        <v>75</v>
      </c>
      <c r="B9" s="5" t="s">
        <v>5129</v>
      </c>
      <c r="C9" s="5" t="s">
        <v>5130</v>
      </c>
      <c r="D9" s="5" t="s">
        <v>5131</v>
      </c>
    </row>
    <row r="10" spans="1:11" x14ac:dyDescent="0.25">
      <c r="A10" s="2" t="s">
        <v>19</v>
      </c>
      <c r="B10" s="3" t="s">
        <v>20</v>
      </c>
      <c r="C10" s="8">
        <f>Somatório!E12</f>
        <v>219255.67</v>
      </c>
      <c r="D10" s="239">
        <f>Somatório!F12</f>
        <v>4.9858824381654919E-2</v>
      </c>
    </row>
    <row r="11" spans="1:11" x14ac:dyDescent="0.25">
      <c r="A11" s="2" t="s">
        <v>21</v>
      </c>
      <c r="B11" s="3" t="s">
        <v>22</v>
      </c>
      <c r="C11" s="8">
        <f>Somatório!E13</f>
        <v>20770.47</v>
      </c>
      <c r="D11" s="239">
        <f>Somatório!F13</f>
        <v>4.7232129324383358E-3</v>
      </c>
    </row>
    <row r="12" spans="1:11" x14ac:dyDescent="0.25">
      <c r="A12" s="2" t="s">
        <v>23</v>
      </c>
      <c r="B12" s="3" t="s">
        <v>24</v>
      </c>
      <c r="C12" s="8">
        <f>Somatório!E14</f>
        <v>164426.99</v>
      </c>
      <c r="D12" s="239">
        <f>Somatório!F14</f>
        <v>3.7390761288016536E-2</v>
      </c>
    </row>
    <row r="13" spans="1:11" x14ac:dyDescent="0.25">
      <c r="A13" s="2" t="s">
        <v>25</v>
      </c>
      <c r="B13" s="3" t="s">
        <v>26</v>
      </c>
      <c r="C13" s="8">
        <f>Somatório!E15</f>
        <v>241791.83</v>
      </c>
      <c r="D13" s="239">
        <f>Somatório!F15</f>
        <v>5.498355590479808E-2</v>
      </c>
    </row>
    <row r="14" spans="1:11" x14ac:dyDescent="0.25">
      <c r="A14" s="2" t="s">
        <v>27</v>
      </c>
      <c r="B14" s="3" t="s">
        <v>28</v>
      </c>
      <c r="C14" s="8">
        <f>Somatório!E16</f>
        <v>591462.76</v>
      </c>
      <c r="D14" s="239">
        <f>Somatório!F16</f>
        <v>0.13449886098329367</v>
      </c>
    </row>
    <row r="15" spans="1:11" x14ac:dyDescent="0.25">
      <c r="A15" s="2" t="s">
        <v>29</v>
      </c>
      <c r="B15" s="3" t="s">
        <v>30</v>
      </c>
      <c r="C15" s="8">
        <f>Somatório!E17</f>
        <v>385438.76</v>
      </c>
      <c r="D15" s="239">
        <f>Somatório!F17</f>
        <v>8.7648923490657449E-2</v>
      </c>
    </row>
    <row r="16" spans="1:11" x14ac:dyDescent="0.25">
      <c r="A16" s="2" t="s">
        <v>31</v>
      </c>
      <c r="B16" s="3" t="s">
        <v>32</v>
      </c>
      <c r="C16" s="8">
        <f>Somatório!E18</f>
        <v>150121.14000000001</v>
      </c>
      <c r="D16" s="239">
        <f>Somatório!F18</f>
        <v>3.413760545044893E-2</v>
      </c>
    </row>
    <row r="17" spans="1:4" x14ac:dyDescent="0.25">
      <c r="A17" s="2" t="s">
        <v>33</v>
      </c>
      <c r="B17" s="3" t="s">
        <v>34</v>
      </c>
      <c r="C17" s="8">
        <f>Somatório!E19</f>
        <v>14717.2</v>
      </c>
      <c r="D17" s="239">
        <f>Somatório!F19</f>
        <v>3.3466969870822121E-3</v>
      </c>
    </row>
    <row r="18" spans="1:4" x14ac:dyDescent="0.25">
      <c r="A18" s="2" t="s">
        <v>35</v>
      </c>
      <c r="B18" s="3" t="s">
        <v>36</v>
      </c>
      <c r="C18" s="8">
        <f>Somatório!E20</f>
        <v>114772.93</v>
      </c>
      <c r="D18" s="239">
        <f>Somatório!F20</f>
        <v>2.6099408789008613E-2</v>
      </c>
    </row>
    <row r="19" spans="1:4" x14ac:dyDescent="0.25">
      <c r="A19" s="2" t="s">
        <v>37</v>
      </c>
      <c r="B19" s="3" t="s">
        <v>38</v>
      </c>
      <c r="C19" s="8">
        <f>Somatório!E21</f>
        <v>38112.660000000003</v>
      </c>
      <c r="D19" s="239">
        <f>Somatório!F21</f>
        <v>8.6668336634474451E-3</v>
      </c>
    </row>
    <row r="20" spans="1:4" x14ac:dyDescent="0.25">
      <c r="A20" s="2" t="s">
        <v>39</v>
      </c>
      <c r="B20" s="3" t="s">
        <v>40</v>
      </c>
      <c r="C20" s="8">
        <f>Somatório!E22</f>
        <v>530952.24</v>
      </c>
      <c r="D20" s="239">
        <f>Somatório!F22</f>
        <v>0.12073874527033344</v>
      </c>
    </row>
    <row r="21" spans="1:4" x14ac:dyDescent="0.25">
      <c r="A21" s="2" t="s">
        <v>41</v>
      </c>
      <c r="B21" s="3" t="s">
        <v>42</v>
      </c>
      <c r="C21" s="8">
        <f>Somatório!E23</f>
        <v>166938.79999999999</v>
      </c>
      <c r="D21" s="239">
        <f>Somatório!F23</f>
        <v>3.7961947856054133E-2</v>
      </c>
    </row>
    <row r="22" spans="1:4" x14ac:dyDescent="0.25">
      <c r="A22" s="2" t="s">
        <v>43</v>
      </c>
      <c r="B22" s="3" t="s">
        <v>44</v>
      </c>
      <c r="C22" s="8">
        <f>Somatório!E24</f>
        <v>219432.09</v>
      </c>
      <c r="D22" s="239">
        <f>Somatório!F24</f>
        <v>4.9898942358067619E-2</v>
      </c>
    </row>
    <row r="23" spans="1:4" x14ac:dyDescent="0.25">
      <c r="A23" s="2" t="s">
        <v>45</v>
      </c>
      <c r="B23" s="3" t="s">
        <v>46</v>
      </c>
      <c r="C23" s="8">
        <f>Somatório!E25</f>
        <v>30328.3</v>
      </c>
      <c r="D23" s="239">
        <f>Somatório!F25</f>
        <v>6.8966671808037838E-3</v>
      </c>
    </row>
    <row r="24" spans="1:4" x14ac:dyDescent="0.25">
      <c r="A24" s="2" t="s">
        <v>47</v>
      </c>
      <c r="B24" s="3" t="s">
        <v>48</v>
      </c>
      <c r="C24" s="8">
        <f>Somatório!E26</f>
        <v>179492.2</v>
      </c>
      <c r="D24" s="239">
        <f>Somatório!F26</f>
        <v>4.0816595884051163E-2</v>
      </c>
    </row>
    <row r="25" spans="1:4" x14ac:dyDescent="0.25">
      <c r="A25" s="2" t="s">
        <v>49</v>
      </c>
      <c r="B25" s="3" t="s">
        <v>50</v>
      </c>
      <c r="C25" s="8">
        <f>Somatório!E27</f>
        <v>35599.300000000003</v>
      </c>
      <c r="D25" s="239">
        <f>Somatório!F27</f>
        <v>8.0952946248087805E-3</v>
      </c>
    </row>
    <row r="26" spans="1:4" x14ac:dyDescent="0.25">
      <c r="A26" s="2" t="s">
        <v>51</v>
      </c>
      <c r="B26" s="3" t="s">
        <v>52</v>
      </c>
      <c r="C26" s="8">
        <f>Somatório!E28</f>
        <v>348467.33</v>
      </c>
      <c r="D26" s="239">
        <f>Somatório!F28</f>
        <v>7.9241605971759776E-2</v>
      </c>
    </row>
    <row r="27" spans="1:4" x14ac:dyDescent="0.25">
      <c r="A27" s="2" t="s">
        <v>53</v>
      </c>
      <c r="B27" s="3" t="s">
        <v>54</v>
      </c>
      <c r="C27" s="8">
        <f>Somatório!E29</f>
        <v>4686.54</v>
      </c>
      <c r="D27" s="239">
        <f>Somatório!F29</f>
        <v>1.0657210133612554E-3</v>
      </c>
    </row>
    <row r="28" spans="1:4" x14ac:dyDescent="0.25">
      <c r="A28" s="2" t="s">
        <v>55</v>
      </c>
      <c r="B28" s="3" t="s">
        <v>56</v>
      </c>
      <c r="C28" s="8">
        <f>Somatório!E30</f>
        <v>25021.99</v>
      </c>
      <c r="D28" s="239">
        <f>Somatório!F30</f>
        <v>5.6900102291061643E-3</v>
      </c>
    </row>
    <row r="29" spans="1:4" x14ac:dyDescent="0.25">
      <c r="A29" s="2" t="s">
        <v>57</v>
      </c>
      <c r="B29" s="3" t="s">
        <v>58</v>
      </c>
      <c r="C29" s="8">
        <f>Somatório!E31</f>
        <v>247973.62</v>
      </c>
      <c r="D29" s="239">
        <f>Somatório!F31</f>
        <v>5.6389297347992098E-2</v>
      </c>
    </row>
    <row r="30" spans="1:4" x14ac:dyDescent="0.25">
      <c r="A30" s="2" t="s">
        <v>59</v>
      </c>
      <c r="B30" s="3" t="s">
        <v>60</v>
      </c>
      <c r="C30" s="8">
        <f>Somatório!E32</f>
        <v>205298.39</v>
      </c>
      <c r="D30" s="239">
        <f>Somatório!F32</f>
        <v>4.6684933497256879E-2</v>
      </c>
    </row>
    <row r="31" spans="1:4" x14ac:dyDescent="0.25">
      <c r="A31" s="2" t="s">
        <v>61</v>
      </c>
      <c r="B31" s="3" t="s">
        <v>62</v>
      </c>
      <c r="C31" s="8">
        <f>Somatório!E33</f>
        <v>462468.58</v>
      </c>
      <c r="D31" s="239">
        <f>Somatório!F33</f>
        <v>0.10516553442952388</v>
      </c>
    </row>
    <row r="32" spans="1:4" s="33" customFormat="1" x14ac:dyDescent="0.25">
      <c r="A32" s="377" t="s">
        <v>5128</v>
      </c>
      <c r="B32" s="377"/>
      <c r="C32" s="31">
        <f>Somatório!E34</f>
        <v>4397529.88</v>
      </c>
      <c r="D32" s="35">
        <f>Somatório!F34</f>
        <v>0.99999997953396524</v>
      </c>
    </row>
  </sheetData>
  <mergeCells count="2">
    <mergeCell ref="A32:B32"/>
    <mergeCell ref="A8:D8"/>
  </mergeCells>
  <printOptions horizontalCentered="1"/>
  <pageMargins left="0.39370078740157483" right="0.39370078740157483" top="0.39370078740157483" bottom="0.78740157480314965" header="0.31496062992125984" footer="0.39370078740157483"/>
  <pageSetup paperSize="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9218" r:id="rId4">
          <objectPr defaultSize="0" autoPict="0" r:id="rId5">
            <anchor moveWithCells="1" sizeWithCells="1">
              <from>
                <xdr:col>3</xdr:col>
                <xdr:colOff>198120</xdr:colOff>
                <xdr:row>0</xdr:row>
                <xdr:rowOff>76200</xdr:rowOff>
              </from>
              <to>
                <xdr:col>3</xdr:col>
                <xdr:colOff>662940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9218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view="pageBreakPreview" zoomScaleNormal="100" zoomScaleSheetLayoutView="100" workbookViewId="0">
      <selection activeCell="H1" sqref="H1"/>
    </sheetView>
  </sheetViews>
  <sheetFormatPr defaultRowHeight="12" x14ac:dyDescent="0.25"/>
  <cols>
    <col min="1" max="1" width="10.109375" style="1" customWidth="1"/>
    <col min="2" max="2" width="25" style="1" customWidth="1"/>
    <col min="3" max="3" width="37.21875" style="1" customWidth="1"/>
    <col min="4" max="4" width="10.6640625" style="1" customWidth="1"/>
    <col min="5" max="6" width="12" style="1" customWidth="1"/>
    <col min="7" max="16384" width="8.88671875" style="1"/>
  </cols>
  <sheetData>
    <row r="1" spans="1:12" ht="63" customHeight="1" thickBot="1" x14ac:dyDescent="0.3">
      <c r="A1" s="9"/>
      <c r="B1" s="10"/>
      <c r="C1" s="10"/>
      <c r="D1" s="10"/>
      <c r="E1" s="10"/>
      <c r="F1" s="11"/>
      <c r="L1" s="12"/>
    </row>
    <row r="2" spans="1:12" x14ac:dyDescent="0.25">
      <c r="A2" s="13" t="s">
        <v>83</v>
      </c>
      <c r="B2" s="14"/>
      <c r="C2" s="14"/>
      <c r="D2" s="13" t="s">
        <v>84</v>
      </c>
      <c r="E2" s="26"/>
      <c r="F2" s="24"/>
      <c r="L2" s="12"/>
    </row>
    <row r="3" spans="1:12" ht="12.6" thickBot="1" x14ac:dyDescent="0.3">
      <c r="A3" s="17" t="s">
        <v>94</v>
      </c>
      <c r="B3" s="18"/>
      <c r="C3" s="18"/>
      <c r="D3" s="20">
        <v>52034933</v>
      </c>
      <c r="E3" s="276"/>
      <c r="F3" s="19"/>
      <c r="L3" s="12"/>
    </row>
    <row r="4" spans="1:12" x14ac:dyDescent="0.25">
      <c r="A4" s="21" t="s">
        <v>85</v>
      </c>
      <c r="B4" s="22"/>
      <c r="C4" s="22"/>
      <c r="D4" s="21" t="s">
        <v>86</v>
      </c>
      <c r="E4" s="26"/>
      <c r="F4" s="24"/>
      <c r="L4" s="12"/>
    </row>
    <row r="5" spans="1:12" ht="12.6" thickBot="1" x14ac:dyDescent="0.3">
      <c r="A5" s="25" t="s">
        <v>15</v>
      </c>
      <c r="B5" s="18"/>
      <c r="C5" s="18"/>
      <c r="D5" s="25" t="s">
        <v>16</v>
      </c>
      <c r="E5" s="18"/>
      <c r="F5" s="19"/>
      <c r="L5" s="12"/>
    </row>
    <row r="6" spans="1:12" x14ac:dyDescent="0.25">
      <c r="A6" s="21" t="s">
        <v>88</v>
      </c>
      <c r="B6" s="22"/>
      <c r="C6" s="22"/>
      <c r="D6" s="21" t="s">
        <v>91</v>
      </c>
      <c r="E6" s="26"/>
      <c r="F6" s="24"/>
      <c r="L6" s="12"/>
    </row>
    <row r="7" spans="1:12" ht="12.6" thickBot="1" x14ac:dyDescent="0.3">
      <c r="A7" s="25" t="s">
        <v>18</v>
      </c>
      <c r="B7" s="18"/>
      <c r="C7" s="18"/>
      <c r="D7" s="154">
        <v>2148.39</v>
      </c>
      <c r="E7" s="29"/>
      <c r="F7" s="19"/>
      <c r="L7" s="12"/>
    </row>
    <row r="8" spans="1:12" ht="16.95" customHeight="1" thickBot="1" x14ac:dyDescent="0.3">
      <c r="A8" s="378" t="s">
        <v>5127</v>
      </c>
      <c r="B8" s="379"/>
      <c r="C8" s="379"/>
      <c r="D8" s="379"/>
      <c r="E8" s="379"/>
      <c r="F8" s="381"/>
      <c r="L8" s="12"/>
    </row>
    <row r="9" spans="1:12" s="214" customFormat="1" ht="24" x14ac:dyDescent="0.3">
      <c r="A9" s="5" t="s">
        <v>75</v>
      </c>
      <c r="B9" s="5" t="s">
        <v>76</v>
      </c>
      <c r="C9" s="5" t="s">
        <v>77</v>
      </c>
      <c r="D9" s="5" t="s">
        <v>78</v>
      </c>
      <c r="E9" s="5" t="s">
        <v>79</v>
      </c>
      <c r="F9" s="5" t="s">
        <v>5121</v>
      </c>
    </row>
    <row r="10" spans="1:12" x14ac:dyDescent="0.25">
      <c r="A10" s="275" t="s">
        <v>29</v>
      </c>
      <c r="B10" s="213" t="s">
        <v>30</v>
      </c>
      <c r="C10" s="274" t="s">
        <v>5122</v>
      </c>
      <c r="D10" s="235" t="s">
        <v>5123</v>
      </c>
      <c r="E10" s="8">
        <v>112.5</v>
      </c>
      <c r="F10" s="8">
        <v>112.5</v>
      </c>
    </row>
    <row r="11" spans="1:12" s="214" customFormat="1" ht="24" x14ac:dyDescent="0.3">
      <c r="A11" s="5" t="s">
        <v>75</v>
      </c>
      <c r="B11" s="5" t="s">
        <v>76</v>
      </c>
      <c r="C11" s="5" t="s">
        <v>77</v>
      </c>
      <c r="D11" s="5" t="s">
        <v>78</v>
      </c>
      <c r="E11" s="5" t="s">
        <v>79</v>
      </c>
      <c r="F11" s="5" t="s">
        <v>5124</v>
      </c>
    </row>
    <row r="12" spans="1:12" x14ac:dyDescent="0.25">
      <c r="A12" s="275" t="s">
        <v>27</v>
      </c>
      <c r="B12" s="213" t="s">
        <v>28</v>
      </c>
      <c r="C12" s="274" t="s">
        <v>2371</v>
      </c>
      <c r="D12" s="235" t="s">
        <v>125</v>
      </c>
      <c r="E12" s="8">
        <v>215.56</v>
      </c>
      <c r="F12" s="8">
        <v>107.78</v>
      </c>
    </row>
    <row r="13" spans="1:12" x14ac:dyDescent="0.25">
      <c r="A13" s="275" t="s">
        <v>41</v>
      </c>
      <c r="B13" s="213" t="s">
        <v>42</v>
      </c>
      <c r="C13" s="274" t="s">
        <v>5125</v>
      </c>
      <c r="D13" s="235" t="s">
        <v>108</v>
      </c>
      <c r="E13" s="8">
        <v>1688.02</v>
      </c>
      <c r="F13" s="8">
        <v>844.01</v>
      </c>
    </row>
    <row r="14" spans="1:12" x14ac:dyDescent="0.25">
      <c r="A14" s="275" t="s">
        <v>51</v>
      </c>
      <c r="B14" s="213" t="s">
        <v>52</v>
      </c>
      <c r="C14" s="274" t="s">
        <v>5126</v>
      </c>
      <c r="D14" s="235" t="s">
        <v>108</v>
      </c>
      <c r="E14" s="8">
        <v>1394.38</v>
      </c>
      <c r="F14" s="8">
        <v>697.19</v>
      </c>
    </row>
  </sheetData>
  <mergeCells count="1">
    <mergeCell ref="A8:F8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8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7170" r:id="rId4">
          <objectPr defaultSize="0" autoPict="0" r:id="rId5">
            <anchor moveWithCells="1" sizeWithCells="1">
              <from>
                <xdr:col>5</xdr:col>
                <xdr:colOff>251460</xdr:colOff>
                <xdr:row>0</xdr:row>
                <xdr:rowOff>76200</xdr:rowOff>
              </from>
              <to>
                <xdr:col>5</xdr:col>
                <xdr:colOff>716280</xdr:colOff>
                <xdr:row>0</xdr:row>
                <xdr:rowOff>731520</xdr:rowOff>
              </to>
            </anchor>
          </objectPr>
        </oleObject>
      </mc:Choice>
      <mc:Fallback>
        <oleObject progId="CorelDraw.Graphic.17" shapeId="7170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view="pageBreakPreview" zoomScaleNormal="100" zoomScaleSheetLayoutView="100" workbookViewId="0">
      <selection activeCell="E8" sqref="E8"/>
    </sheetView>
  </sheetViews>
  <sheetFormatPr defaultColWidth="8.88671875" defaultRowHeight="12" x14ac:dyDescent="0.3"/>
  <cols>
    <col min="1" max="1" width="20.88671875" style="361" customWidth="1"/>
    <col min="2" max="2" width="9.33203125" style="361" customWidth="1"/>
    <col min="3" max="3" width="14" style="361" customWidth="1"/>
    <col min="4" max="4" width="42" style="361" customWidth="1"/>
    <col min="5" max="5" width="37.33203125" style="361" customWidth="1"/>
    <col min="6" max="16384" width="8.88671875" style="361"/>
  </cols>
  <sheetData>
    <row r="1" spans="1:5" ht="57" customHeight="1" thickBot="1" x14ac:dyDescent="0.35">
      <c r="A1" s="358"/>
      <c r="B1" s="359"/>
      <c r="C1" s="359"/>
      <c r="D1" s="360"/>
    </row>
    <row r="2" spans="1:5" x14ac:dyDescent="0.25">
      <c r="A2" s="13" t="s">
        <v>83</v>
      </c>
      <c r="B2" s="362"/>
      <c r="C2" s="362"/>
      <c r="D2" s="363"/>
    </row>
    <row r="3" spans="1:5" ht="12.6" thickBot="1" x14ac:dyDescent="0.35">
      <c r="A3" s="17" t="s">
        <v>94</v>
      </c>
      <c r="B3" s="364"/>
      <c r="C3" s="364"/>
      <c r="D3" s="365"/>
    </row>
    <row r="4" spans="1:5" x14ac:dyDescent="0.25">
      <c r="A4" s="21" t="s">
        <v>85</v>
      </c>
      <c r="B4" s="362"/>
      <c r="C4" s="362"/>
      <c r="D4" s="363"/>
    </row>
    <row r="5" spans="1:5" ht="12.6" thickBot="1" x14ac:dyDescent="0.3">
      <c r="A5" s="25" t="s">
        <v>15</v>
      </c>
      <c r="B5" s="364"/>
      <c r="C5" s="364"/>
      <c r="D5" s="365"/>
    </row>
    <row r="6" spans="1:5" x14ac:dyDescent="0.25">
      <c r="A6" s="21" t="s">
        <v>87</v>
      </c>
      <c r="B6" s="362"/>
      <c r="C6" s="362"/>
      <c r="D6" s="363"/>
    </row>
    <row r="7" spans="1:5" ht="12.6" thickBot="1" x14ac:dyDescent="0.3">
      <c r="A7" s="25" t="s">
        <v>17</v>
      </c>
      <c r="B7" s="364"/>
      <c r="C7" s="364"/>
      <c r="D7" s="365"/>
    </row>
    <row r="8" spans="1:5" x14ac:dyDescent="0.25">
      <c r="A8" s="21" t="s">
        <v>86</v>
      </c>
      <c r="B8" s="362"/>
      <c r="C8" s="362"/>
      <c r="D8" s="363"/>
    </row>
    <row r="9" spans="1:5" ht="12.6" thickBot="1" x14ac:dyDescent="0.3">
      <c r="A9" s="25" t="s">
        <v>16</v>
      </c>
      <c r="B9" s="364"/>
      <c r="C9" s="364"/>
      <c r="D9" s="365"/>
    </row>
    <row r="10" spans="1:5" x14ac:dyDescent="0.25">
      <c r="A10" s="21" t="s">
        <v>88</v>
      </c>
      <c r="B10" s="362"/>
      <c r="C10" s="362"/>
      <c r="D10" s="363"/>
    </row>
    <row r="11" spans="1:5" ht="12.6" thickBot="1" x14ac:dyDescent="0.3">
      <c r="A11" s="25" t="s">
        <v>18</v>
      </c>
      <c r="B11" s="364"/>
      <c r="C11" s="364"/>
      <c r="D11" s="365"/>
    </row>
    <row r="12" spans="1:5" ht="20.399999999999999" customHeight="1" thickBot="1" x14ac:dyDescent="0.35">
      <c r="A12" s="417" t="s">
        <v>5557</v>
      </c>
      <c r="B12" s="418"/>
      <c r="C12" s="418"/>
      <c r="D12" s="419"/>
      <c r="E12" s="366"/>
    </row>
    <row r="13" spans="1:5" x14ac:dyDescent="0.3">
      <c r="A13" s="420" t="s">
        <v>5558</v>
      </c>
      <c r="B13" s="421"/>
      <c r="C13" s="421"/>
      <c r="D13" s="422"/>
    </row>
    <row r="14" spans="1:5" x14ac:dyDescent="0.3">
      <c r="A14" s="367" t="s">
        <v>77</v>
      </c>
      <c r="B14" s="368" t="s">
        <v>5559</v>
      </c>
      <c r="C14" s="368" t="s">
        <v>5560</v>
      </c>
      <c r="D14" s="369" t="s">
        <v>5561</v>
      </c>
    </row>
    <row r="15" spans="1:5" x14ac:dyDescent="0.3">
      <c r="A15" s="370" t="s">
        <v>5562</v>
      </c>
      <c r="B15" s="371">
        <v>1</v>
      </c>
      <c r="C15" s="372">
        <v>0.03</v>
      </c>
      <c r="D15" s="373">
        <v>0.03</v>
      </c>
    </row>
    <row r="16" spans="1:5" x14ac:dyDescent="0.3">
      <c r="A16" s="370" t="s">
        <v>5563</v>
      </c>
      <c r="B16" s="371">
        <v>1</v>
      </c>
      <c r="C16" s="372">
        <v>6.4999999999999997E-3</v>
      </c>
      <c r="D16" s="373">
        <v>6.4999999999999997E-3</v>
      </c>
    </row>
    <row r="17" spans="1:5" x14ac:dyDescent="0.3">
      <c r="A17" s="370" t="s">
        <v>5564</v>
      </c>
      <c r="B17" s="371">
        <v>1</v>
      </c>
      <c r="C17" s="372">
        <v>0.03</v>
      </c>
      <c r="D17" s="373">
        <v>0.03</v>
      </c>
    </row>
    <row r="18" spans="1:5" x14ac:dyDescent="0.3">
      <c r="A18" s="370" t="s">
        <v>5565</v>
      </c>
      <c r="B18" s="371">
        <v>1</v>
      </c>
      <c r="C18" s="372">
        <v>0</v>
      </c>
      <c r="D18" s="373">
        <v>0</v>
      </c>
    </row>
    <row r="19" spans="1:5" x14ac:dyDescent="0.3">
      <c r="A19" s="370" t="s">
        <v>5566</v>
      </c>
      <c r="B19" s="371">
        <v>1</v>
      </c>
      <c r="C19" s="372">
        <v>0.03</v>
      </c>
      <c r="D19" s="373">
        <v>0.03</v>
      </c>
    </row>
    <row r="20" spans="1:5" x14ac:dyDescent="0.3">
      <c r="A20" s="370" t="s">
        <v>5567</v>
      </c>
      <c r="B20" s="371">
        <v>1</v>
      </c>
      <c r="C20" s="372">
        <v>1.1299999999999999E-2</v>
      </c>
      <c r="D20" s="373">
        <v>1.1299999999999999E-2</v>
      </c>
    </row>
    <row r="21" spans="1:5" x14ac:dyDescent="0.3">
      <c r="A21" s="370" t="s">
        <v>5568</v>
      </c>
      <c r="B21" s="371">
        <v>1</v>
      </c>
      <c r="C21" s="372">
        <v>1.1999999999999999E-3</v>
      </c>
      <c r="D21" s="373">
        <v>1.1999999999999999E-3</v>
      </c>
    </row>
    <row r="22" spans="1:5" x14ac:dyDescent="0.3">
      <c r="A22" s="370" t="s">
        <v>5569</v>
      </c>
      <c r="B22" s="371">
        <v>1</v>
      </c>
      <c r="C22" s="372">
        <v>9.7000000000000003E-3</v>
      </c>
      <c r="D22" s="373">
        <v>9.7000000000000003E-3</v>
      </c>
    </row>
    <row r="23" spans="1:5" x14ac:dyDescent="0.3">
      <c r="A23" s="370" t="s">
        <v>5570</v>
      </c>
      <c r="B23" s="371">
        <v>1</v>
      </c>
      <c r="C23" s="372">
        <v>6.7199999999999996E-2</v>
      </c>
      <c r="D23" s="373">
        <v>6.7199999999999996E-2</v>
      </c>
    </row>
    <row r="24" spans="1:5" x14ac:dyDescent="0.3">
      <c r="A24" s="423" t="s">
        <v>5571</v>
      </c>
      <c r="B24" s="424"/>
      <c r="C24" s="425"/>
      <c r="D24" s="374">
        <v>0.2034</v>
      </c>
    </row>
    <row r="25" spans="1:5" ht="87" customHeight="1" x14ac:dyDescent="0.3">
      <c r="A25" s="426" t="s">
        <v>5572</v>
      </c>
      <c r="B25" s="427"/>
      <c r="C25" s="427"/>
      <c r="D25" s="427"/>
      <c r="E25" s="375"/>
    </row>
    <row r="26" spans="1:5" ht="47.4" customHeight="1" x14ac:dyDescent="0.3">
      <c r="A26" s="416"/>
      <c r="B26" s="416"/>
      <c r="C26" s="416"/>
      <c r="D26" s="416"/>
      <c r="E26" s="375"/>
    </row>
    <row r="27" spans="1:5" x14ac:dyDescent="0.3">
      <c r="A27" s="414" t="s">
        <v>5573</v>
      </c>
      <c r="B27" s="414"/>
      <c r="C27" s="414"/>
      <c r="D27" s="414"/>
      <c r="E27" s="376"/>
    </row>
    <row r="28" spans="1:5" ht="121.95" customHeight="1" x14ac:dyDescent="0.3">
      <c r="A28" s="414" t="s">
        <v>5574</v>
      </c>
      <c r="B28" s="414"/>
      <c r="C28" s="414"/>
      <c r="D28" s="414"/>
      <c r="E28" s="376"/>
    </row>
    <row r="29" spans="1:5" ht="36.6" customHeight="1" x14ac:dyDescent="0.3">
      <c r="A29" s="414" t="s">
        <v>5575</v>
      </c>
      <c r="B29" s="415"/>
      <c r="C29" s="415"/>
      <c r="D29" s="415"/>
      <c r="E29" s="375"/>
    </row>
    <row r="30" spans="1:5" ht="26.4" customHeight="1" x14ac:dyDescent="0.3">
      <c r="A30" s="414" t="s">
        <v>5576</v>
      </c>
      <c r="B30" s="414"/>
      <c r="C30" s="414"/>
      <c r="D30" s="414"/>
      <c r="E30" s="375"/>
    </row>
    <row r="31" spans="1:5" ht="66" customHeight="1" x14ac:dyDescent="0.3">
      <c r="A31" s="416"/>
      <c r="B31" s="416"/>
      <c r="C31" s="416"/>
      <c r="D31" s="416"/>
      <c r="E31" s="375"/>
    </row>
  </sheetData>
  <mergeCells count="10">
    <mergeCell ref="A28:D28"/>
    <mergeCell ref="A29:D29"/>
    <mergeCell ref="A30:D30"/>
    <mergeCell ref="A31:D31"/>
    <mergeCell ref="A12:D12"/>
    <mergeCell ref="A13:D13"/>
    <mergeCell ref="A24:C24"/>
    <mergeCell ref="A25:D25"/>
    <mergeCell ref="A26:D26"/>
    <mergeCell ref="A27:D27"/>
  </mergeCells>
  <printOptions horizontalCentered="1"/>
  <pageMargins left="0.39370078740157483" right="0.39370078740157483" top="0.39370078740157483" bottom="0.78740157480314965" header="0.31496062992125984" footer="0.39370078740157483"/>
  <pageSetup paperSize="9" orientation="portrait" horizontalDpi="360" verticalDpi="36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10241" r:id="rId4">
          <objectPr defaultSize="0" autoPict="0" r:id="rId5">
            <anchor moveWithCells="1" sizeWithCells="1">
              <from>
                <xdr:col>3</xdr:col>
                <xdr:colOff>2377440</xdr:colOff>
                <xdr:row>0</xdr:row>
                <xdr:rowOff>76200</xdr:rowOff>
              </from>
              <to>
                <xdr:col>3</xdr:col>
                <xdr:colOff>2788920</xdr:colOff>
                <xdr:row>0</xdr:row>
                <xdr:rowOff>655320</xdr:rowOff>
              </to>
            </anchor>
          </objectPr>
        </oleObject>
      </mc:Choice>
      <mc:Fallback>
        <oleObject progId="CorelDraw.Graphic.17" shapeId="1024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70"/>
  <sheetViews>
    <sheetView showGridLines="0" tabSelected="1" view="pageBreakPreview" topLeftCell="A326" zoomScaleNormal="100" zoomScaleSheetLayoutView="100" workbookViewId="0">
      <selection activeCell="M10" sqref="M10:P10"/>
    </sheetView>
  </sheetViews>
  <sheetFormatPr defaultRowHeight="12" x14ac:dyDescent="0.3"/>
  <cols>
    <col min="1" max="1" width="8.88671875" style="36"/>
    <col min="2" max="2" width="4.44140625" style="36" customWidth="1"/>
    <col min="3" max="3" width="11.44140625" style="36" customWidth="1"/>
    <col min="4" max="4" width="12.33203125" style="36" customWidth="1"/>
    <col min="5" max="5" width="57" style="36" customWidth="1"/>
    <col min="6" max="6" width="8.33203125" style="36" customWidth="1"/>
    <col min="7" max="11" width="13.6640625" style="36" customWidth="1"/>
    <col min="12" max="16384" width="8.88671875" style="36"/>
  </cols>
  <sheetData>
    <row r="1" spans="1:16" s="287" customFormat="1" ht="57" customHeight="1" thickBot="1" x14ac:dyDescent="0.3">
      <c r="B1" s="288" t="s">
        <v>5555</v>
      </c>
      <c r="C1" s="289"/>
      <c r="D1" s="290"/>
      <c r="E1" s="290"/>
      <c r="F1" s="291"/>
      <c r="G1" s="291"/>
      <c r="H1" s="291"/>
      <c r="I1" s="291"/>
      <c r="J1" s="291"/>
      <c r="K1" s="292"/>
      <c r="M1" s="293"/>
      <c r="N1" s="293"/>
      <c r="O1" s="293"/>
      <c r="P1" s="293"/>
    </row>
    <row r="2" spans="1:16" s="287" customFormat="1" ht="12" customHeight="1" x14ac:dyDescent="0.25">
      <c r="B2" s="13" t="s">
        <v>83</v>
      </c>
      <c r="C2" s="294"/>
      <c r="D2" s="295"/>
      <c r="E2" s="295"/>
      <c r="F2" s="21" t="s">
        <v>84</v>
      </c>
      <c r="G2" s="120"/>
      <c r="H2" s="295"/>
      <c r="I2" s="295"/>
      <c r="J2" s="295"/>
      <c r="K2" s="296"/>
      <c r="M2" s="293"/>
      <c r="N2" s="293"/>
      <c r="O2" s="293"/>
      <c r="P2" s="293"/>
    </row>
    <row r="3" spans="1:16" s="287" customFormat="1" ht="12" customHeight="1" thickBot="1" x14ac:dyDescent="0.35">
      <c r="B3" s="17" t="s">
        <v>94</v>
      </c>
      <c r="C3" s="297"/>
      <c r="D3" s="298"/>
      <c r="E3" s="298"/>
      <c r="F3" s="20">
        <v>52034933</v>
      </c>
      <c r="G3" s="124"/>
      <c r="H3" s="298"/>
      <c r="I3" s="298"/>
      <c r="J3" s="298"/>
      <c r="K3" s="299"/>
      <c r="M3" s="293"/>
      <c r="N3" s="293"/>
      <c r="O3" s="293"/>
      <c r="P3" s="293"/>
    </row>
    <row r="4" spans="1:16" s="287" customFormat="1" ht="12" customHeight="1" x14ac:dyDescent="0.3">
      <c r="B4" s="21" t="s">
        <v>85</v>
      </c>
      <c r="C4" s="300"/>
      <c r="D4" s="301"/>
      <c r="E4" s="302"/>
      <c r="F4" s="21" t="s">
        <v>86</v>
      </c>
      <c r="G4" s="114"/>
      <c r="H4" s="303"/>
      <c r="I4" s="303"/>
      <c r="J4" s="303"/>
      <c r="K4" s="304"/>
      <c r="M4" s="293"/>
      <c r="N4" s="293"/>
      <c r="O4" s="293"/>
      <c r="P4" s="293"/>
    </row>
    <row r="5" spans="1:16" s="287" customFormat="1" ht="12" customHeight="1" thickBot="1" x14ac:dyDescent="0.35">
      <c r="B5" s="25" t="s">
        <v>15</v>
      </c>
      <c r="C5" s="297"/>
      <c r="D5" s="298"/>
      <c r="E5" s="299"/>
      <c r="F5" s="25" t="s">
        <v>16</v>
      </c>
      <c r="G5" s="145"/>
      <c r="H5" s="305"/>
      <c r="I5" s="305"/>
      <c r="J5" s="305"/>
      <c r="K5" s="306"/>
      <c r="M5" s="293"/>
      <c r="N5" s="293"/>
      <c r="O5" s="293"/>
      <c r="P5" s="293"/>
    </row>
    <row r="6" spans="1:16" s="287" customFormat="1" ht="12" customHeight="1" x14ac:dyDescent="0.3">
      <c r="B6" s="21" t="s">
        <v>88</v>
      </c>
      <c r="C6" s="294"/>
      <c r="D6" s="21" t="s">
        <v>87</v>
      </c>
      <c r="E6" s="296"/>
      <c r="F6" s="136" t="s">
        <v>5098</v>
      </c>
      <c r="G6" s="120"/>
      <c r="H6" s="301"/>
      <c r="I6" s="301"/>
      <c r="J6" s="301"/>
      <c r="K6" s="302"/>
      <c r="M6" s="293"/>
      <c r="N6" s="293"/>
      <c r="O6" s="293"/>
      <c r="P6" s="293"/>
    </row>
    <row r="7" spans="1:16" s="287" customFormat="1" ht="12" customHeight="1" thickBot="1" x14ac:dyDescent="0.35">
      <c r="B7" s="25" t="s">
        <v>18</v>
      </c>
      <c r="C7" s="307"/>
      <c r="D7" s="25" t="s">
        <v>17</v>
      </c>
      <c r="E7" s="308"/>
      <c r="F7" s="144">
        <v>45078</v>
      </c>
      <c r="G7" s="309" t="s">
        <v>5100</v>
      </c>
      <c r="H7" s="309"/>
      <c r="I7" s="310"/>
      <c r="J7" s="310"/>
      <c r="K7" s="311"/>
      <c r="M7" s="293"/>
      <c r="N7" s="293"/>
      <c r="O7" s="293"/>
      <c r="P7" s="293"/>
    </row>
    <row r="8" spans="1:16" s="287" customFormat="1" ht="12" customHeight="1" x14ac:dyDescent="0.3">
      <c r="B8" s="21" t="s">
        <v>90</v>
      </c>
      <c r="C8" s="300"/>
      <c r="D8" s="150" t="s">
        <v>91</v>
      </c>
      <c r="E8" s="302"/>
      <c r="F8" s="136" t="s">
        <v>5099</v>
      </c>
      <c r="G8" s="134"/>
      <c r="H8" s="301"/>
      <c r="I8" s="301"/>
      <c r="J8" s="301"/>
      <c r="K8" s="302"/>
      <c r="M8" s="293"/>
      <c r="N8" s="293"/>
      <c r="O8" s="293"/>
      <c r="P8" s="293"/>
    </row>
    <row r="9" spans="1:16" s="287" customFormat="1" ht="12" customHeight="1" thickBot="1" x14ac:dyDescent="0.35">
      <c r="B9" s="428">
        <v>45308</v>
      </c>
      <c r="C9" s="429"/>
      <c r="D9" s="154">
        <v>2148.39</v>
      </c>
      <c r="E9" s="299"/>
      <c r="F9" s="144">
        <v>45078</v>
      </c>
      <c r="G9" s="145" t="s">
        <v>5101</v>
      </c>
      <c r="H9" s="305"/>
      <c r="I9" s="305"/>
      <c r="J9" s="305"/>
      <c r="K9" s="306"/>
      <c r="M9" s="293"/>
      <c r="N9" s="293"/>
      <c r="O9" s="293"/>
      <c r="P9" s="293"/>
    </row>
    <row r="10" spans="1:16" s="287" customFormat="1" ht="14.4" customHeight="1" thickBot="1" x14ac:dyDescent="0.3">
      <c r="B10" s="430" t="s">
        <v>5556</v>
      </c>
      <c r="C10" s="431"/>
      <c r="D10" s="431"/>
      <c r="E10" s="431"/>
      <c r="F10" s="431"/>
      <c r="G10" s="431"/>
      <c r="H10" s="431"/>
      <c r="I10" s="431"/>
      <c r="J10" s="431"/>
      <c r="K10" s="432"/>
      <c r="M10" s="433"/>
      <c r="N10" s="433"/>
      <c r="O10" s="433"/>
      <c r="P10" s="433"/>
    </row>
    <row r="11" spans="1:16" x14ac:dyDescent="0.3">
      <c r="A11" s="60" t="s">
        <v>2971</v>
      </c>
      <c r="B11" s="312">
        <v>2</v>
      </c>
      <c r="C11" s="329" t="s">
        <v>5133</v>
      </c>
      <c r="D11" s="313" t="s">
        <v>75</v>
      </c>
      <c r="E11" s="313" t="s">
        <v>77</v>
      </c>
      <c r="F11" s="313" t="s">
        <v>5134</v>
      </c>
      <c r="G11" s="313" t="s">
        <v>5135</v>
      </c>
      <c r="H11" s="314" t="s">
        <v>5136</v>
      </c>
      <c r="I11" s="315"/>
      <c r="J11" s="337" t="s">
        <v>5137</v>
      </c>
      <c r="K11" s="316"/>
      <c r="M11" s="345"/>
      <c r="N11" s="348"/>
      <c r="O11" s="345"/>
      <c r="P11" s="347"/>
    </row>
    <row r="12" spans="1:16" x14ac:dyDescent="0.3">
      <c r="A12" s="60" t="s">
        <v>2972</v>
      </c>
      <c r="B12" s="317"/>
      <c r="C12" s="330"/>
      <c r="D12" s="318"/>
      <c r="E12" s="318"/>
      <c r="F12" s="318"/>
      <c r="G12" s="318"/>
      <c r="H12" s="277" t="s">
        <v>5138</v>
      </c>
      <c r="I12" s="277" t="s">
        <v>5139</v>
      </c>
      <c r="J12" s="338" t="s">
        <v>5138</v>
      </c>
      <c r="K12" s="278" t="s">
        <v>5139</v>
      </c>
      <c r="M12" s="346"/>
      <c r="N12" s="346"/>
      <c r="O12" s="346"/>
      <c r="P12" s="345"/>
    </row>
    <row r="13" spans="1:16" ht="36" x14ac:dyDescent="0.3">
      <c r="A13" s="60" t="s">
        <v>2973</v>
      </c>
      <c r="B13" s="47"/>
      <c r="C13" s="331" t="s">
        <v>127</v>
      </c>
      <c r="D13" s="38" t="s">
        <v>2813</v>
      </c>
      <c r="E13" s="279" t="s">
        <v>5501</v>
      </c>
      <c r="F13" s="280" t="s">
        <v>108</v>
      </c>
      <c r="G13" s="340"/>
      <c r="H13" s="342">
        <v>0</v>
      </c>
      <c r="I13" s="342">
        <v>0</v>
      </c>
      <c r="J13" s="342">
        <v>10.66</v>
      </c>
      <c r="K13" s="344">
        <v>10.79</v>
      </c>
      <c r="M13" s="342"/>
      <c r="N13" s="342"/>
      <c r="O13" s="342">
        <v>13.23</v>
      </c>
      <c r="P13" s="344">
        <v>13.39</v>
      </c>
    </row>
    <row r="14" spans="1:16" x14ac:dyDescent="0.3">
      <c r="A14" s="60" t="s">
        <v>2974</v>
      </c>
      <c r="B14" s="319"/>
      <c r="C14" s="332" t="s">
        <v>5140</v>
      </c>
      <c r="D14" s="281">
        <v>5</v>
      </c>
      <c r="E14" s="39" t="s">
        <v>5141</v>
      </c>
      <c r="F14" s="41" t="s">
        <v>33</v>
      </c>
      <c r="G14" s="106" t="s">
        <v>5142</v>
      </c>
      <c r="H14" s="71">
        <v>9.2899999999999991</v>
      </c>
      <c r="I14" s="71">
        <v>10.75</v>
      </c>
      <c r="J14" s="71">
        <v>0.37</v>
      </c>
      <c r="K14" s="164">
        <v>0.44</v>
      </c>
      <c r="M14" s="71">
        <v>11.53</v>
      </c>
      <c r="N14" s="71">
        <v>13.34</v>
      </c>
      <c r="O14" s="71">
        <v>0.47</v>
      </c>
      <c r="P14" s="164">
        <v>0.55000000000000004</v>
      </c>
    </row>
    <row r="15" spans="1:16" x14ac:dyDescent="0.3">
      <c r="A15" s="60" t="s">
        <v>2975</v>
      </c>
      <c r="B15" s="319"/>
      <c r="C15" s="332" t="s">
        <v>5140</v>
      </c>
      <c r="D15" s="281">
        <v>6</v>
      </c>
      <c r="E15" s="39" t="s">
        <v>5143</v>
      </c>
      <c r="F15" s="41" t="s">
        <v>33</v>
      </c>
      <c r="G15" s="106" t="s">
        <v>5144</v>
      </c>
      <c r="H15" s="71">
        <v>15.54</v>
      </c>
      <c r="I15" s="71">
        <v>17.98</v>
      </c>
      <c r="J15" s="71">
        <v>0.38</v>
      </c>
      <c r="K15" s="164">
        <v>0.45</v>
      </c>
      <c r="M15" s="71">
        <v>19.27</v>
      </c>
      <c r="N15" s="71">
        <v>22.3</v>
      </c>
      <c r="O15" s="71">
        <v>0.48</v>
      </c>
      <c r="P15" s="164">
        <v>0.56000000000000005</v>
      </c>
    </row>
    <row r="16" spans="1:16" x14ac:dyDescent="0.3">
      <c r="A16" s="60" t="s">
        <v>2976</v>
      </c>
      <c r="B16" s="319"/>
      <c r="C16" s="333" t="s">
        <v>5145</v>
      </c>
      <c r="D16" s="320"/>
      <c r="E16" s="320"/>
      <c r="F16" s="320"/>
      <c r="G16" s="320"/>
      <c r="H16" s="320"/>
      <c r="I16" s="321"/>
      <c r="J16" s="353">
        <v>0.76</v>
      </c>
      <c r="K16" s="349">
        <v>0.89</v>
      </c>
      <c r="M16" s="347"/>
      <c r="N16" s="348"/>
      <c r="O16" s="353">
        <v>0.95</v>
      </c>
      <c r="P16" s="349">
        <v>1.1100000000000001</v>
      </c>
    </row>
    <row r="17" spans="1:16" ht="36" x14ac:dyDescent="0.3">
      <c r="A17" s="60" t="s">
        <v>2977</v>
      </c>
      <c r="B17" s="319"/>
      <c r="C17" s="334" t="s">
        <v>5146</v>
      </c>
      <c r="D17" s="43">
        <v>21141</v>
      </c>
      <c r="E17" s="39" t="s">
        <v>5554</v>
      </c>
      <c r="F17" s="44" t="s">
        <v>108</v>
      </c>
      <c r="G17" s="106" t="s">
        <v>5147</v>
      </c>
      <c r="H17" s="71">
        <v>9.32</v>
      </c>
      <c r="I17" s="71">
        <v>9.32</v>
      </c>
      <c r="J17" s="355">
        <v>9.6</v>
      </c>
      <c r="K17" s="350">
        <v>9.6</v>
      </c>
      <c r="M17" s="71">
        <v>11.56</v>
      </c>
      <c r="N17" s="71">
        <v>11.56</v>
      </c>
      <c r="O17" s="355">
        <v>11.91</v>
      </c>
      <c r="P17" s="350">
        <v>11.91</v>
      </c>
    </row>
    <row r="18" spans="1:16" x14ac:dyDescent="0.3">
      <c r="A18" s="60" t="s">
        <v>2978</v>
      </c>
      <c r="B18" s="319"/>
      <c r="C18" s="332" t="s">
        <v>5140</v>
      </c>
      <c r="D18" s="281">
        <v>102</v>
      </c>
      <c r="E18" s="39" t="s">
        <v>5148</v>
      </c>
      <c r="F18" s="41" t="s">
        <v>5149</v>
      </c>
      <c r="G18" s="106" t="s">
        <v>5150</v>
      </c>
      <c r="H18" s="71">
        <v>19.760000000000002</v>
      </c>
      <c r="I18" s="71">
        <v>19.760000000000002</v>
      </c>
      <c r="J18" s="71">
        <v>0.28999999999999998</v>
      </c>
      <c r="K18" s="164">
        <v>0.28999999999999998</v>
      </c>
      <c r="M18" s="71">
        <v>24.51</v>
      </c>
      <c r="N18" s="71">
        <v>24.51</v>
      </c>
      <c r="O18" s="71">
        <v>0.37</v>
      </c>
      <c r="P18" s="164">
        <v>0.37</v>
      </c>
    </row>
    <row r="19" spans="1:16" x14ac:dyDescent="0.3">
      <c r="A19" s="60" t="s">
        <v>2979</v>
      </c>
      <c r="B19" s="319"/>
      <c r="C19" s="333" t="s">
        <v>5151</v>
      </c>
      <c r="D19" s="320"/>
      <c r="E19" s="320"/>
      <c r="F19" s="320"/>
      <c r="G19" s="320"/>
      <c r="H19" s="320"/>
      <c r="I19" s="321"/>
      <c r="J19" s="353">
        <v>9.9</v>
      </c>
      <c r="K19" s="349">
        <v>9.9</v>
      </c>
      <c r="M19" s="347"/>
      <c r="N19" s="348"/>
      <c r="O19" s="353">
        <v>12.28</v>
      </c>
      <c r="P19" s="349">
        <v>12.28</v>
      </c>
    </row>
    <row r="20" spans="1:16" x14ac:dyDescent="0.25">
      <c r="A20" s="60" t="s">
        <v>2980</v>
      </c>
      <c r="B20" s="322"/>
      <c r="C20" s="335"/>
      <c r="D20" s="322"/>
      <c r="E20" s="322"/>
      <c r="F20" s="322"/>
      <c r="G20" s="323"/>
      <c r="H20" s="62"/>
      <c r="I20" s="62"/>
      <c r="J20" s="339"/>
      <c r="K20" s="324"/>
      <c r="M20" s="346"/>
      <c r="N20" s="346"/>
      <c r="O20" s="345"/>
      <c r="P20" s="347"/>
    </row>
    <row r="21" spans="1:16" x14ac:dyDescent="0.3">
      <c r="A21" s="60" t="s">
        <v>2981</v>
      </c>
      <c r="B21" s="312">
        <v>7</v>
      </c>
      <c r="C21" s="329" t="s">
        <v>5133</v>
      </c>
      <c r="D21" s="313" t="s">
        <v>75</v>
      </c>
      <c r="E21" s="313" t="s">
        <v>77</v>
      </c>
      <c r="F21" s="313" t="s">
        <v>5134</v>
      </c>
      <c r="G21" s="313" t="s">
        <v>5135</v>
      </c>
      <c r="H21" s="314" t="s">
        <v>5136</v>
      </c>
      <c r="I21" s="315"/>
      <c r="J21" s="337" t="s">
        <v>5137</v>
      </c>
      <c r="K21" s="315"/>
      <c r="M21" s="345"/>
      <c r="N21" s="348"/>
      <c r="O21" s="345"/>
      <c r="P21" s="348"/>
    </row>
    <row r="22" spans="1:16" x14ac:dyDescent="0.3">
      <c r="A22" s="60" t="s">
        <v>2982</v>
      </c>
      <c r="B22" s="317"/>
      <c r="C22" s="330"/>
      <c r="D22" s="318"/>
      <c r="E22" s="318"/>
      <c r="F22" s="318"/>
      <c r="G22" s="318"/>
      <c r="H22" s="277" t="s">
        <v>5138</v>
      </c>
      <c r="I22" s="277" t="s">
        <v>5139</v>
      </c>
      <c r="J22" s="338" t="s">
        <v>5138</v>
      </c>
      <c r="K22" s="278" t="s">
        <v>5139</v>
      </c>
      <c r="M22" s="346"/>
      <c r="N22" s="346"/>
      <c r="O22" s="346"/>
      <c r="P22" s="345"/>
    </row>
    <row r="23" spans="1:16" x14ac:dyDescent="0.3">
      <c r="A23" s="60" t="s">
        <v>2983</v>
      </c>
      <c r="B23" s="47"/>
      <c r="C23" s="331" t="s">
        <v>127</v>
      </c>
      <c r="D23" s="38" t="s">
        <v>915</v>
      </c>
      <c r="E23" s="282" t="s">
        <v>916</v>
      </c>
      <c r="F23" s="280" t="s">
        <v>917</v>
      </c>
      <c r="G23" s="340"/>
      <c r="H23" s="342">
        <v>0</v>
      </c>
      <c r="I23" s="342">
        <v>0</v>
      </c>
      <c r="J23" s="342">
        <v>341.48</v>
      </c>
      <c r="K23" s="344">
        <v>349.04</v>
      </c>
      <c r="M23" s="342"/>
      <c r="N23" s="342"/>
      <c r="O23" s="342">
        <v>423.41</v>
      </c>
      <c r="P23" s="344">
        <v>432.79</v>
      </c>
    </row>
    <row r="24" spans="1:16" x14ac:dyDescent="0.3">
      <c r="A24" s="60" t="s">
        <v>2984</v>
      </c>
      <c r="B24" s="319"/>
      <c r="C24" s="332" t="s">
        <v>5140</v>
      </c>
      <c r="D24" s="281">
        <v>4</v>
      </c>
      <c r="E24" s="39" t="s">
        <v>5152</v>
      </c>
      <c r="F24" s="41" t="s">
        <v>33</v>
      </c>
      <c r="G24" s="106" t="s">
        <v>5153</v>
      </c>
      <c r="H24" s="71">
        <v>15.54</v>
      </c>
      <c r="I24" s="71">
        <v>17.98</v>
      </c>
      <c r="J24" s="71">
        <v>38.85</v>
      </c>
      <c r="K24" s="164">
        <v>44.96</v>
      </c>
      <c r="M24" s="71">
        <v>19.27</v>
      </c>
      <c r="N24" s="71">
        <v>22.3</v>
      </c>
      <c r="O24" s="71">
        <v>48.18</v>
      </c>
      <c r="P24" s="164">
        <v>55.75</v>
      </c>
    </row>
    <row r="25" spans="1:16" x14ac:dyDescent="0.3">
      <c r="A25" s="60" t="s">
        <v>2985</v>
      </c>
      <c r="B25" s="319"/>
      <c r="C25" s="332" t="s">
        <v>5140</v>
      </c>
      <c r="D25" s="281">
        <v>5</v>
      </c>
      <c r="E25" s="39" t="s">
        <v>5141</v>
      </c>
      <c r="F25" s="41" t="s">
        <v>33</v>
      </c>
      <c r="G25" s="106" t="s">
        <v>5154</v>
      </c>
      <c r="H25" s="71">
        <v>9.2899999999999991</v>
      </c>
      <c r="I25" s="71">
        <v>10.75</v>
      </c>
      <c r="J25" s="71">
        <v>9.2899999999999991</v>
      </c>
      <c r="K25" s="164">
        <v>10.75</v>
      </c>
      <c r="M25" s="71">
        <v>11.53</v>
      </c>
      <c r="N25" s="71">
        <v>13.34</v>
      </c>
      <c r="O25" s="71">
        <v>11.53</v>
      </c>
      <c r="P25" s="164">
        <v>13.34</v>
      </c>
    </row>
    <row r="26" spans="1:16" x14ac:dyDescent="0.3">
      <c r="A26" s="60" t="s">
        <v>2986</v>
      </c>
      <c r="B26" s="319"/>
      <c r="C26" s="333" t="s">
        <v>5145</v>
      </c>
      <c r="D26" s="320"/>
      <c r="E26" s="320"/>
      <c r="F26" s="320"/>
      <c r="G26" s="320"/>
      <c r="H26" s="320"/>
      <c r="I26" s="321"/>
      <c r="J26" s="353">
        <v>48.15</v>
      </c>
      <c r="K26" s="349">
        <v>55.72</v>
      </c>
      <c r="M26" s="347"/>
      <c r="N26" s="348"/>
      <c r="O26" s="353">
        <v>59.71</v>
      </c>
      <c r="P26" s="349">
        <v>69.09</v>
      </c>
    </row>
    <row r="27" spans="1:16" x14ac:dyDescent="0.3">
      <c r="A27" s="60" t="s">
        <v>2987</v>
      </c>
      <c r="B27" s="319"/>
      <c r="C27" s="332" t="s">
        <v>5140</v>
      </c>
      <c r="D27" s="281">
        <v>104</v>
      </c>
      <c r="E27" s="39" t="s">
        <v>5155</v>
      </c>
      <c r="F27" s="41" t="s">
        <v>5156</v>
      </c>
      <c r="G27" s="106" t="s">
        <v>5157</v>
      </c>
      <c r="H27" s="71">
        <v>145.19</v>
      </c>
      <c r="I27" s="71">
        <v>145.19</v>
      </c>
      <c r="J27" s="71">
        <v>1.41</v>
      </c>
      <c r="K27" s="164">
        <v>1.41</v>
      </c>
      <c r="M27" s="71">
        <v>180.03</v>
      </c>
      <c r="N27" s="71">
        <v>180.03</v>
      </c>
      <c r="O27" s="71">
        <v>1.75</v>
      </c>
      <c r="P27" s="164">
        <v>1.75</v>
      </c>
    </row>
    <row r="28" spans="1:16" x14ac:dyDescent="0.3">
      <c r="A28" s="60" t="s">
        <v>2988</v>
      </c>
      <c r="B28" s="319"/>
      <c r="C28" s="332" t="s">
        <v>5140</v>
      </c>
      <c r="D28" s="40">
        <v>1221</v>
      </c>
      <c r="E28" s="39" t="s">
        <v>5158</v>
      </c>
      <c r="F28" s="41" t="s">
        <v>5149</v>
      </c>
      <c r="G28" s="106" t="s">
        <v>5159</v>
      </c>
      <c r="H28" s="71">
        <v>0.84</v>
      </c>
      <c r="I28" s="71">
        <v>0.84</v>
      </c>
      <c r="J28" s="71">
        <v>0.62</v>
      </c>
      <c r="K28" s="164">
        <v>0.62</v>
      </c>
      <c r="M28" s="71">
        <v>1.05</v>
      </c>
      <c r="N28" s="71">
        <v>1.05</v>
      </c>
      <c r="O28" s="71">
        <v>0.77</v>
      </c>
      <c r="P28" s="164">
        <v>0.77</v>
      </c>
    </row>
    <row r="29" spans="1:16" x14ac:dyDescent="0.3">
      <c r="A29" s="60" t="s">
        <v>2989</v>
      </c>
      <c r="B29" s="319"/>
      <c r="C29" s="332" t="s">
        <v>5140</v>
      </c>
      <c r="D29" s="40">
        <v>1215</v>
      </c>
      <c r="E29" s="39" t="s">
        <v>5160</v>
      </c>
      <c r="F29" s="41" t="s">
        <v>5149</v>
      </c>
      <c r="G29" s="106" t="s">
        <v>5161</v>
      </c>
      <c r="H29" s="71">
        <v>0.5</v>
      </c>
      <c r="I29" s="71">
        <v>0.5</v>
      </c>
      <c r="J29" s="71">
        <v>1.33</v>
      </c>
      <c r="K29" s="164">
        <v>1.33</v>
      </c>
      <c r="M29" s="71">
        <v>0.62</v>
      </c>
      <c r="N29" s="71">
        <v>0.62</v>
      </c>
      <c r="O29" s="71">
        <v>1.66</v>
      </c>
      <c r="P29" s="164">
        <v>1.66</v>
      </c>
    </row>
    <row r="30" spans="1:16" x14ac:dyDescent="0.3">
      <c r="A30" s="60" t="s">
        <v>2990</v>
      </c>
      <c r="B30" s="319"/>
      <c r="C30" s="332" t="s">
        <v>5140</v>
      </c>
      <c r="D30" s="40">
        <v>2470</v>
      </c>
      <c r="E30" s="39" t="s">
        <v>5162</v>
      </c>
      <c r="F30" s="41" t="s">
        <v>5149</v>
      </c>
      <c r="G30" s="106" t="s">
        <v>5163</v>
      </c>
      <c r="H30" s="71">
        <v>8.0399999999999991</v>
      </c>
      <c r="I30" s="71">
        <v>8.0399999999999991</v>
      </c>
      <c r="J30" s="71">
        <v>28.52</v>
      </c>
      <c r="K30" s="164">
        <v>28.52</v>
      </c>
      <c r="M30" s="71">
        <v>9.9700000000000006</v>
      </c>
      <c r="N30" s="71">
        <v>9.9700000000000006</v>
      </c>
      <c r="O30" s="71">
        <v>35.369999999999997</v>
      </c>
      <c r="P30" s="164">
        <v>35.369999999999997</v>
      </c>
    </row>
    <row r="31" spans="1:16" x14ac:dyDescent="0.3">
      <c r="A31" s="60" t="s">
        <v>2991</v>
      </c>
      <c r="B31" s="319"/>
      <c r="C31" s="332" t="s">
        <v>5140</v>
      </c>
      <c r="D31" s="40">
        <v>2423</v>
      </c>
      <c r="E31" s="39" t="s">
        <v>5164</v>
      </c>
      <c r="F31" s="41" t="s">
        <v>5149</v>
      </c>
      <c r="G31" s="106" t="s">
        <v>5165</v>
      </c>
      <c r="H31" s="71">
        <v>8.16</v>
      </c>
      <c r="I31" s="71">
        <v>8.16</v>
      </c>
      <c r="J31" s="71">
        <v>64.849999999999994</v>
      </c>
      <c r="K31" s="164">
        <v>64.849999999999994</v>
      </c>
      <c r="M31" s="71">
        <v>10.130000000000001</v>
      </c>
      <c r="N31" s="71">
        <v>10.130000000000001</v>
      </c>
      <c r="O31" s="71">
        <v>80.42</v>
      </c>
      <c r="P31" s="164">
        <v>80.42</v>
      </c>
    </row>
    <row r="32" spans="1:16" x14ac:dyDescent="0.3">
      <c r="A32" s="60" t="s">
        <v>2992</v>
      </c>
      <c r="B32" s="319"/>
      <c r="C32" s="332" t="s">
        <v>5140</v>
      </c>
      <c r="D32" s="40">
        <v>2372</v>
      </c>
      <c r="E32" s="39" t="s">
        <v>5166</v>
      </c>
      <c r="F32" s="41" t="s">
        <v>5149</v>
      </c>
      <c r="G32" s="106" t="s">
        <v>5167</v>
      </c>
      <c r="H32" s="71">
        <v>8.7200000000000006</v>
      </c>
      <c r="I32" s="71">
        <v>8.7200000000000006</v>
      </c>
      <c r="J32" s="71">
        <v>116.24</v>
      </c>
      <c r="K32" s="164">
        <v>116.24</v>
      </c>
      <c r="M32" s="71">
        <v>10.82</v>
      </c>
      <c r="N32" s="71">
        <v>10.82</v>
      </c>
      <c r="O32" s="71">
        <v>144.13</v>
      </c>
      <c r="P32" s="164">
        <v>144.13</v>
      </c>
    </row>
    <row r="33" spans="1:16" ht="24" x14ac:dyDescent="0.3">
      <c r="A33" s="60" t="s">
        <v>2993</v>
      </c>
      <c r="B33" s="319"/>
      <c r="C33" s="332" t="s">
        <v>5146</v>
      </c>
      <c r="D33" s="40">
        <v>11552</v>
      </c>
      <c r="E33" s="63" t="s">
        <v>5502</v>
      </c>
      <c r="F33" s="41" t="s">
        <v>143</v>
      </c>
      <c r="G33" s="106" t="s">
        <v>5168</v>
      </c>
      <c r="H33" s="71">
        <v>6.15</v>
      </c>
      <c r="I33" s="71">
        <v>6.15</v>
      </c>
      <c r="J33" s="71">
        <v>8.0299999999999994</v>
      </c>
      <c r="K33" s="164">
        <v>8.0299999999999994</v>
      </c>
      <c r="M33" s="71">
        <v>7.63</v>
      </c>
      <c r="N33" s="71">
        <v>7.63</v>
      </c>
      <c r="O33" s="71">
        <v>9.9600000000000009</v>
      </c>
      <c r="P33" s="164">
        <v>9.9600000000000009</v>
      </c>
    </row>
    <row r="34" spans="1:16" x14ac:dyDescent="0.3">
      <c r="A34" s="60" t="s">
        <v>2994</v>
      </c>
      <c r="B34" s="319"/>
      <c r="C34" s="332" t="s">
        <v>5140</v>
      </c>
      <c r="D34" s="40">
        <v>2898</v>
      </c>
      <c r="E34" s="39" t="s">
        <v>5169</v>
      </c>
      <c r="F34" s="41" t="s">
        <v>5170</v>
      </c>
      <c r="G34" s="106" t="s">
        <v>5154</v>
      </c>
      <c r="H34" s="71">
        <v>65.37</v>
      </c>
      <c r="I34" s="71">
        <v>65.37</v>
      </c>
      <c r="J34" s="71">
        <v>65.37</v>
      </c>
      <c r="K34" s="164">
        <v>65.37</v>
      </c>
      <c r="M34" s="71">
        <v>81.06</v>
      </c>
      <c r="N34" s="71">
        <v>81.06</v>
      </c>
      <c r="O34" s="71">
        <v>81.06</v>
      </c>
      <c r="P34" s="164">
        <v>81.06</v>
      </c>
    </row>
    <row r="35" spans="1:16" ht="24" x14ac:dyDescent="0.3">
      <c r="A35" s="60" t="s">
        <v>2995</v>
      </c>
      <c r="B35" s="319"/>
      <c r="C35" s="332" t="s">
        <v>5140</v>
      </c>
      <c r="D35" s="40">
        <v>2529</v>
      </c>
      <c r="E35" s="39" t="s">
        <v>5171</v>
      </c>
      <c r="F35" s="41" t="s">
        <v>5170</v>
      </c>
      <c r="G35" s="106" t="s">
        <v>5172</v>
      </c>
      <c r="H35" s="71">
        <v>3.45</v>
      </c>
      <c r="I35" s="71">
        <v>3.45</v>
      </c>
      <c r="J35" s="71">
        <v>6.91</v>
      </c>
      <c r="K35" s="164">
        <v>6.91</v>
      </c>
      <c r="M35" s="71">
        <v>4.29</v>
      </c>
      <c r="N35" s="71">
        <v>4.29</v>
      </c>
      <c r="O35" s="71">
        <v>8.58</v>
      </c>
      <c r="P35" s="164">
        <v>8.58</v>
      </c>
    </row>
    <row r="36" spans="1:16" x14ac:dyDescent="0.3">
      <c r="A36" s="60" t="s">
        <v>2996</v>
      </c>
      <c r="B36" s="319"/>
      <c r="C36" s="333" t="s">
        <v>5151</v>
      </c>
      <c r="D36" s="320"/>
      <c r="E36" s="320"/>
      <c r="F36" s="320"/>
      <c r="G36" s="320"/>
      <c r="H36" s="320"/>
      <c r="I36" s="321"/>
      <c r="J36" s="353">
        <v>293.32</v>
      </c>
      <c r="K36" s="349">
        <v>293.32</v>
      </c>
      <c r="M36" s="347"/>
      <c r="N36" s="348"/>
      <c r="O36" s="353">
        <v>363.7</v>
      </c>
      <c r="P36" s="349">
        <v>363.7</v>
      </c>
    </row>
    <row r="37" spans="1:16" x14ac:dyDescent="0.25">
      <c r="A37" s="60" t="s">
        <v>2997</v>
      </c>
      <c r="B37" s="37"/>
      <c r="C37" s="327"/>
      <c r="D37" s="37"/>
      <c r="E37" s="37"/>
      <c r="F37" s="37"/>
      <c r="G37" s="37"/>
      <c r="H37" s="37"/>
      <c r="I37" s="37"/>
      <c r="J37" s="327"/>
      <c r="K37" s="37"/>
    </row>
    <row r="38" spans="1:16" x14ac:dyDescent="0.3">
      <c r="A38" s="60" t="s">
        <v>2998</v>
      </c>
      <c r="B38" s="312">
        <v>24</v>
      </c>
      <c r="C38" s="329" t="s">
        <v>5133</v>
      </c>
      <c r="D38" s="313" t="s">
        <v>75</v>
      </c>
      <c r="E38" s="313" t="s">
        <v>77</v>
      </c>
      <c r="F38" s="313" t="s">
        <v>5134</v>
      </c>
      <c r="G38" s="313" t="s">
        <v>5135</v>
      </c>
      <c r="H38" s="314" t="s">
        <v>5136</v>
      </c>
      <c r="I38" s="315"/>
      <c r="J38" s="337" t="s">
        <v>5137</v>
      </c>
      <c r="K38" s="316"/>
      <c r="M38" s="345"/>
      <c r="N38" s="348"/>
      <c r="O38" s="345"/>
      <c r="P38" s="347"/>
    </row>
    <row r="39" spans="1:16" x14ac:dyDescent="0.3">
      <c r="A39" s="60" t="s">
        <v>2999</v>
      </c>
      <c r="B39" s="317"/>
      <c r="C39" s="330"/>
      <c r="D39" s="318"/>
      <c r="E39" s="318"/>
      <c r="F39" s="318"/>
      <c r="G39" s="318"/>
      <c r="H39" s="277" t="s">
        <v>5138</v>
      </c>
      <c r="I39" s="277" t="s">
        <v>5139</v>
      </c>
      <c r="J39" s="338" t="s">
        <v>5138</v>
      </c>
      <c r="K39" s="278" t="s">
        <v>5139</v>
      </c>
      <c r="M39" s="346"/>
      <c r="N39" s="346"/>
      <c r="O39" s="346"/>
      <c r="P39" s="345"/>
    </row>
    <row r="40" spans="1:16" x14ac:dyDescent="0.3">
      <c r="A40" s="60" t="s">
        <v>3000</v>
      </c>
      <c r="B40" s="47"/>
      <c r="C40" s="331" t="s">
        <v>127</v>
      </c>
      <c r="D40" s="38" t="s">
        <v>881</v>
      </c>
      <c r="E40" s="282" t="s">
        <v>882</v>
      </c>
      <c r="F40" s="280" t="s">
        <v>102</v>
      </c>
      <c r="G40" s="341"/>
      <c r="H40" s="342">
        <v>0</v>
      </c>
      <c r="I40" s="342">
        <v>0</v>
      </c>
      <c r="J40" s="342">
        <v>25.47</v>
      </c>
      <c r="K40" s="344">
        <v>25.6</v>
      </c>
      <c r="M40" s="342"/>
      <c r="N40" s="342"/>
      <c r="O40" s="342">
        <v>31.59</v>
      </c>
      <c r="P40" s="344">
        <v>31.75</v>
      </c>
    </row>
    <row r="41" spans="1:16" x14ac:dyDescent="0.3">
      <c r="A41" s="60" t="s">
        <v>3001</v>
      </c>
      <c r="B41" s="319"/>
      <c r="C41" s="332" t="s">
        <v>5140</v>
      </c>
      <c r="D41" s="281">
        <v>5</v>
      </c>
      <c r="E41" s="39" t="s">
        <v>5141</v>
      </c>
      <c r="F41" s="41" t="s">
        <v>33</v>
      </c>
      <c r="G41" s="106" t="s">
        <v>5173</v>
      </c>
      <c r="H41" s="71">
        <v>9.2899999999999991</v>
      </c>
      <c r="I41" s="71">
        <v>10.75</v>
      </c>
      <c r="J41" s="71">
        <v>0.83</v>
      </c>
      <c r="K41" s="164">
        <v>0.96</v>
      </c>
      <c r="M41" s="71">
        <v>11.53</v>
      </c>
      <c r="N41" s="71">
        <v>13.34</v>
      </c>
      <c r="O41" s="71">
        <v>1.04</v>
      </c>
      <c r="P41" s="164">
        <v>1.2</v>
      </c>
    </row>
    <row r="42" spans="1:16" x14ac:dyDescent="0.3">
      <c r="A42" s="60" t="s">
        <v>3002</v>
      </c>
      <c r="B42" s="319"/>
      <c r="C42" s="333" t="s">
        <v>5145</v>
      </c>
      <c r="D42" s="320"/>
      <c r="E42" s="320"/>
      <c r="F42" s="320"/>
      <c r="G42" s="320"/>
      <c r="H42" s="320"/>
      <c r="I42" s="321"/>
      <c r="J42" s="353">
        <v>0.83</v>
      </c>
      <c r="K42" s="349">
        <v>0.96</v>
      </c>
      <c r="M42" s="347"/>
      <c r="N42" s="348"/>
      <c r="O42" s="353">
        <v>1.04</v>
      </c>
      <c r="P42" s="349">
        <v>1.2</v>
      </c>
    </row>
    <row r="43" spans="1:16" x14ac:dyDescent="0.3">
      <c r="A43" s="60" t="s">
        <v>3003</v>
      </c>
      <c r="B43" s="319"/>
      <c r="C43" s="332" t="s">
        <v>5140</v>
      </c>
      <c r="D43" s="40">
        <v>3070</v>
      </c>
      <c r="E43" s="39" t="s">
        <v>362</v>
      </c>
      <c r="F43" s="41" t="s">
        <v>5170</v>
      </c>
      <c r="G43" s="106" t="s">
        <v>5172</v>
      </c>
      <c r="H43" s="71">
        <v>0.14000000000000001</v>
      </c>
      <c r="I43" s="71">
        <v>0.14000000000000001</v>
      </c>
      <c r="J43" s="71">
        <v>0.28999999999999998</v>
      </c>
      <c r="K43" s="164">
        <v>0.28999999999999998</v>
      </c>
      <c r="M43" s="71">
        <v>0.18</v>
      </c>
      <c r="N43" s="71">
        <v>0.18</v>
      </c>
      <c r="O43" s="71">
        <v>0.36</v>
      </c>
      <c r="P43" s="164">
        <v>0.36</v>
      </c>
    </row>
    <row r="44" spans="1:16" x14ac:dyDescent="0.3">
      <c r="A44" s="60" t="s">
        <v>3004</v>
      </c>
      <c r="B44" s="319"/>
      <c r="C44" s="332" t="s">
        <v>5140</v>
      </c>
      <c r="D44" s="40">
        <v>3393</v>
      </c>
      <c r="E44" s="39" t="s">
        <v>360</v>
      </c>
      <c r="F44" s="41" t="s">
        <v>5170</v>
      </c>
      <c r="G44" s="106" t="s">
        <v>5172</v>
      </c>
      <c r="H44" s="71">
        <v>0.09</v>
      </c>
      <c r="I44" s="71">
        <v>0.09</v>
      </c>
      <c r="J44" s="71">
        <v>0.19</v>
      </c>
      <c r="K44" s="164">
        <v>0.19</v>
      </c>
      <c r="M44" s="71">
        <v>0.12</v>
      </c>
      <c r="N44" s="71">
        <v>0.12</v>
      </c>
      <c r="O44" s="71">
        <v>0.24</v>
      </c>
      <c r="P44" s="164">
        <v>0.24</v>
      </c>
    </row>
    <row r="45" spans="1:16" ht="48" x14ac:dyDescent="0.3">
      <c r="A45" s="60" t="s">
        <v>3005</v>
      </c>
      <c r="B45" s="319"/>
      <c r="C45" s="334" t="s">
        <v>5146</v>
      </c>
      <c r="D45" s="43">
        <v>37556</v>
      </c>
      <c r="E45" s="63" t="s">
        <v>5503</v>
      </c>
      <c r="F45" s="44" t="s">
        <v>102</v>
      </c>
      <c r="G45" s="106" t="s">
        <v>5154</v>
      </c>
      <c r="H45" s="71">
        <v>24.15</v>
      </c>
      <c r="I45" s="71">
        <v>24.15</v>
      </c>
      <c r="J45" s="355">
        <v>24.15</v>
      </c>
      <c r="K45" s="350">
        <v>24.15</v>
      </c>
      <c r="M45" s="71">
        <v>29.95</v>
      </c>
      <c r="N45" s="71">
        <v>29.95</v>
      </c>
      <c r="O45" s="355">
        <v>29.95</v>
      </c>
      <c r="P45" s="350">
        <v>29.95</v>
      </c>
    </row>
    <row r="46" spans="1:16" x14ac:dyDescent="0.3">
      <c r="A46" s="60" t="s">
        <v>3006</v>
      </c>
      <c r="B46" s="319"/>
      <c r="C46" s="333" t="s">
        <v>5151</v>
      </c>
      <c r="D46" s="320"/>
      <c r="E46" s="320"/>
      <c r="F46" s="320"/>
      <c r="G46" s="320"/>
      <c r="H46" s="320"/>
      <c r="I46" s="321"/>
      <c r="J46" s="353">
        <v>24.63</v>
      </c>
      <c r="K46" s="349">
        <v>24.63</v>
      </c>
      <c r="M46" s="347"/>
      <c r="N46" s="348"/>
      <c r="O46" s="353">
        <v>30.55</v>
      </c>
      <c r="P46" s="349">
        <v>30.55</v>
      </c>
    </row>
    <row r="47" spans="1:16" x14ac:dyDescent="0.25">
      <c r="A47" s="60" t="s">
        <v>3007</v>
      </c>
      <c r="B47" s="37"/>
      <c r="C47" s="327"/>
      <c r="D47" s="37"/>
      <c r="E47" s="37"/>
      <c r="F47" s="37"/>
      <c r="G47" s="37"/>
      <c r="H47" s="37"/>
      <c r="I47" s="37"/>
      <c r="J47" s="327"/>
      <c r="K47" s="37"/>
    </row>
    <row r="48" spans="1:16" x14ac:dyDescent="0.3">
      <c r="A48" s="60" t="s">
        <v>3008</v>
      </c>
      <c r="B48" s="312">
        <v>25</v>
      </c>
      <c r="C48" s="329" t="s">
        <v>5133</v>
      </c>
      <c r="D48" s="313" t="s">
        <v>75</v>
      </c>
      <c r="E48" s="313" t="s">
        <v>77</v>
      </c>
      <c r="F48" s="313" t="s">
        <v>5134</v>
      </c>
      <c r="G48" s="313" t="s">
        <v>5135</v>
      </c>
      <c r="H48" s="314" t="s">
        <v>5136</v>
      </c>
      <c r="I48" s="315"/>
      <c r="J48" s="337" t="s">
        <v>5137</v>
      </c>
      <c r="K48" s="316"/>
      <c r="M48" s="345"/>
      <c r="N48" s="348"/>
      <c r="O48" s="345"/>
      <c r="P48" s="347"/>
    </row>
    <row r="49" spans="1:16" x14ac:dyDescent="0.3">
      <c r="A49" s="60" t="s">
        <v>3009</v>
      </c>
      <c r="B49" s="317"/>
      <c r="C49" s="330"/>
      <c r="D49" s="318"/>
      <c r="E49" s="318"/>
      <c r="F49" s="318"/>
      <c r="G49" s="318"/>
      <c r="H49" s="277" t="s">
        <v>5138</v>
      </c>
      <c r="I49" s="277" t="s">
        <v>5139</v>
      </c>
      <c r="J49" s="338" t="s">
        <v>5138</v>
      </c>
      <c r="K49" s="278" t="s">
        <v>5139</v>
      </c>
      <c r="M49" s="346"/>
      <c r="N49" s="346"/>
      <c r="O49" s="346"/>
      <c r="P49" s="345"/>
    </row>
    <row r="50" spans="1:16" x14ac:dyDescent="0.3">
      <c r="A50" s="60" t="s">
        <v>3010</v>
      </c>
      <c r="B50" s="47"/>
      <c r="C50" s="331" t="s">
        <v>127</v>
      </c>
      <c r="D50" s="38" t="s">
        <v>884</v>
      </c>
      <c r="E50" s="282" t="s">
        <v>885</v>
      </c>
      <c r="F50" s="280" t="s">
        <v>102</v>
      </c>
      <c r="G50" s="341"/>
      <c r="H50" s="342">
        <v>0</v>
      </c>
      <c r="I50" s="342">
        <v>0</v>
      </c>
      <c r="J50" s="342">
        <v>25.47</v>
      </c>
      <c r="K50" s="344">
        <v>25.6</v>
      </c>
      <c r="M50" s="342"/>
      <c r="N50" s="342"/>
      <c r="O50" s="342">
        <v>31.59</v>
      </c>
      <c r="P50" s="344">
        <v>31.75</v>
      </c>
    </row>
    <row r="51" spans="1:16" x14ac:dyDescent="0.3">
      <c r="A51" s="60" t="s">
        <v>3011</v>
      </c>
      <c r="B51" s="319"/>
      <c r="C51" s="332" t="s">
        <v>5140</v>
      </c>
      <c r="D51" s="281">
        <v>5</v>
      </c>
      <c r="E51" s="39" t="s">
        <v>5141</v>
      </c>
      <c r="F51" s="41" t="s">
        <v>33</v>
      </c>
      <c r="G51" s="106" t="s">
        <v>5173</v>
      </c>
      <c r="H51" s="71">
        <v>9.2899999999999991</v>
      </c>
      <c r="I51" s="71">
        <v>10.75</v>
      </c>
      <c r="J51" s="71">
        <v>0.83</v>
      </c>
      <c r="K51" s="164">
        <v>0.96</v>
      </c>
      <c r="M51" s="71">
        <v>11.53</v>
      </c>
      <c r="N51" s="71">
        <v>13.34</v>
      </c>
      <c r="O51" s="71">
        <v>1.04</v>
      </c>
      <c r="P51" s="164">
        <v>1.2</v>
      </c>
    </row>
    <row r="52" spans="1:16" x14ac:dyDescent="0.3">
      <c r="A52" s="60" t="s">
        <v>3012</v>
      </c>
      <c r="B52" s="319"/>
      <c r="C52" s="333" t="s">
        <v>5145</v>
      </c>
      <c r="D52" s="320"/>
      <c r="E52" s="320"/>
      <c r="F52" s="320"/>
      <c r="G52" s="320"/>
      <c r="H52" s="320"/>
      <c r="I52" s="321"/>
      <c r="J52" s="353">
        <v>0.83</v>
      </c>
      <c r="K52" s="349">
        <v>0.96</v>
      </c>
      <c r="M52" s="347"/>
      <c r="N52" s="348"/>
      <c r="O52" s="353">
        <v>1.04</v>
      </c>
      <c r="P52" s="349">
        <v>1.2</v>
      </c>
    </row>
    <row r="53" spans="1:16" x14ac:dyDescent="0.3">
      <c r="A53" s="60" t="s">
        <v>3013</v>
      </c>
      <c r="B53" s="319"/>
      <c r="C53" s="332" t="s">
        <v>5140</v>
      </c>
      <c r="D53" s="40">
        <v>3070</v>
      </c>
      <c r="E53" s="39" t="s">
        <v>362</v>
      </c>
      <c r="F53" s="41" t="s">
        <v>5170</v>
      </c>
      <c r="G53" s="106" t="s">
        <v>5172</v>
      </c>
      <c r="H53" s="71">
        <v>0.14000000000000001</v>
      </c>
      <c r="I53" s="71">
        <v>0.14000000000000001</v>
      </c>
      <c r="J53" s="71">
        <v>0.28999999999999998</v>
      </c>
      <c r="K53" s="164">
        <v>0.28999999999999998</v>
      </c>
      <c r="M53" s="71">
        <v>0.18</v>
      </c>
      <c r="N53" s="71">
        <v>0.18</v>
      </c>
      <c r="O53" s="71">
        <v>0.36</v>
      </c>
      <c r="P53" s="164">
        <v>0.36</v>
      </c>
    </row>
    <row r="54" spans="1:16" x14ac:dyDescent="0.3">
      <c r="A54" s="60" t="s">
        <v>3014</v>
      </c>
      <c r="B54" s="319"/>
      <c r="C54" s="332" t="s">
        <v>5140</v>
      </c>
      <c r="D54" s="40">
        <v>3393</v>
      </c>
      <c r="E54" s="39" t="s">
        <v>360</v>
      </c>
      <c r="F54" s="41" t="s">
        <v>5170</v>
      </c>
      <c r="G54" s="106" t="s">
        <v>5172</v>
      </c>
      <c r="H54" s="71">
        <v>0.09</v>
      </c>
      <c r="I54" s="71">
        <v>0.09</v>
      </c>
      <c r="J54" s="71">
        <v>0.19</v>
      </c>
      <c r="K54" s="164">
        <v>0.19</v>
      </c>
      <c r="M54" s="71">
        <v>0.12</v>
      </c>
      <c r="N54" s="71">
        <v>0.12</v>
      </c>
      <c r="O54" s="71">
        <v>0.24</v>
      </c>
      <c r="P54" s="164">
        <v>0.24</v>
      </c>
    </row>
    <row r="55" spans="1:16" ht="36" x14ac:dyDescent="0.3">
      <c r="A55" s="60" t="s">
        <v>3015</v>
      </c>
      <c r="B55" s="319"/>
      <c r="C55" s="334" t="s">
        <v>5146</v>
      </c>
      <c r="D55" s="43">
        <v>37556</v>
      </c>
      <c r="E55" s="39" t="s">
        <v>5174</v>
      </c>
      <c r="F55" s="44" t="s">
        <v>102</v>
      </c>
      <c r="G55" s="106" t="s">
        <v>5154</v>
      </c>
      <c r="H55" s="71">
        <v>24.15</v>
      </c>
      <c r="I55" s="71">
        <v>24.15</v>
      </c>
      <c r="J55" s="355">
        <v>24.15</v>
      </c>
      <c r="K55" s="350">
        <v>24.15</v>
      </c>
      <c r="M55" s="71">
        <v>29.95</v>
      </c>
      <c r="N55" s="71">
        <v>29.95</v>
      </c>
      <c r="O55" s="355">
        <v>29.95</v>
      </c>
      <c r="P55" s="350">
        <v>29.95</v>
      </c>
    </row>
    <row r="56" spans="1:16" x14ac:dyDescent="0.3">
      <c r="A56" s="60" t="s">
        <v>3016</v>
      </c>
      <c r="B56" s="319"/>
      <c r="C56" s="333" t="s">
        <v>5151</v>
      </c>
      <c r="D56" s="320"/>
      <c r="E56" s="320"/>
      <c r="F56" s="320"/>
      <c r="G56" s="320"/>
      <c r="H56" s="320"/>
      <c r="I56" s="321"/>
      <c r="J56" s="353">
        <v>24.63</v>
      </c>
      <c r="K56" s="349">
        <v>24.63</v>
      </c>
      <c r="M56" s="347"/>
      <c r="N56" s="348"/>
      <c r="O56" s="353">
        <v>30.55</v>
      </c>
      <c r="P56" s="349">
        <v>30.55</v>
      </c>
    </row>
    <row r="57" spans="1:16" x14ac:dyDescent="0.25">
      <c r="A57" s="60" t="s">
        <v>3017</v>
      </c>
      <c r="B57" s="37"/>
      <c r="C57" s="327"/>
      <c r="D57" s="37"/>
      <c r="E57" s="37"/>
      <c r="F57" s="37"/>
      <c r="G57" s="37"/>
      <c r="H57" s="37"/>
      <c r="I57" s="37"/>
      <c r="J57" s="327"/>
      <c r="K57" s="37"/>
    </row>
    <row r="58" spans="1:16" x14ac:dyDescent="0.3">
      <c r="A58" s="60" t="s">
        <v>3018</v>
      </c>
      <c r="B58" s="312">
        <v>31</v>
      </c>
      <c r="C58" s="329" t="s">
        <v>5133</v>
      </c>
      <c r="D58" s="313" t="s">
        <v>75</v>
      </c>
      <c r="E58" s="313" t="s">
        <v>77</v>
      </c>
      <c r="F58" s="313" t="s">
        <v>5134</v>
      </c>
      <c r="G58" s="313" t="s">
        <v>5135</v>
      </c>
      <c r="H58" s="314" t="s">
        <v>5136</v>
      </c>
      <c r="I58" s="315"/>
      <c r="J58" s="337" t="s">
        <v>5137</v>
      </c>
      <c r="K58" s="316"/>
      <c r="M58" s="345"/>
      <c r="N58" s="348"/>
      <c r="O58" s="345"/>
      <c r="P58" s="347"/>
    </row>
    <row r="59" spans="1:16" x14ac:dyDescent="0.3">
      <c r="A59" s="60" t="s">
        <v>3019</v>
      </c>
      <c r="B59" s="317"/>
      <c r="C59" s="330"/>
      <c r="D59" s="318"/>
      <c r="E59" s="318"/>
      <c r="F59" s="318"/>
      <c r="G59" s="318"/>
      <c r="H59" s="277" t="s">
        <v>5138</v>
      </c>
      <c r="I59" s="277" t="s">
        <v>5139</v>
      </c>
      <c r="J59" s="338" t="s">
        <v>5138</v>
      </c>
      <c r="K59" s="278" t="s">
        <v>5139</v>
      </c>
      <c r="M59" s="346"/>
      <c r="N59" s="346"/>
      <c r="O59" s="346"/>
      <c r="P59" s="345"/>
    </row>
    <row r="60" spans="1:16" ht="24" x14ac:dyDescent="0.3">
      <c r="A60" s="60" t="s">
        <v>3020</v>
      </c>
      <c r="B60" s="47"/>
      <c r="C60" s="331" t="s">
        <v>127</v>
      </c>
      <c r="D60" s="38" t="s">
        <v>2803</v>
      </c>
      <c r="E60" s="279" t="s">
        <v>5504</v>
      </c>
      <c r="F60" s="280" t="s">
        <v>143</v>
      </c>
      <c r="G60" s="283"/>
      <c r="H60" s="283"/>
      <c r="I60" s="283"/>
      <c r="J60" s="342">
        <v>44.37</v>
      </c>
      <c r="K60" s="344">
        <v>46.43</v>
      </c>
      <c r="M60" s="346"/>
      <c r="N60" s="346"/>
      <c r="O60" s="342">
        <v>55.02</v>
      </c>
      <c r="P60" s="344">
        <v>57.57</v>
      </c>
    </row>
    <row r="61" spans="1:16" x14ac:dyDescent="0.3">
      <c r="A61" s="60" t="s">
        <v>3021</v>
      </c>
      <c r="B61" s="319"/>
      <c r="C61" s="332" t="s">
        <v>5140</v>
      </c>
      <c r="D61" s="281">
        <v>5</v>
      </c>
      <c r="E61" s="39" t="s">
        <v>5141</v>
      </c>
      <c r="F61" s="41" t="s">
        <v>33</v>
      </c>
      <c r="G61" s="106" t="s">
        <v>5175</v>
      </c>
      <c r="H61" s="71">
        <v>9.2899999999999991</v>
      </c>
      <c r="I61" s="71">
        <v>10.75</v>
      </c>
      <c r="J61" s="71">
        <v>4.72</v>
      </c>
      <c r="K61" s="164">
        <v>5.46</v>
      </c>
      <c r="M61" s="71">
        <v>11.53</v>
      </c>
      <c r="N61" s="71">
        <v>13.34</v>
      </c>
      <c r="O61" s="71">
        <v>5.86</v>
      </c>
      <c r="P61" s="164">
        <v>6.78</v>
      </c>
    </row>
    <row r="62" spans="1:16" x14ac:dyDescent="0.3">
      <c r="A62" s="60" t="s">
        <v>3022</v>
      </c>
      <c r="B62" s="319"/>
      <c r="C62" s="332" t="s">
        <v>5140</v>
      </c>
      <c r="D62" s="281">
        <v>4</v>
      </c>
      <c r="E62" s="39" t="s">
        <v>5152</v>
      </c>
      <c r="F62" s="41" t="s">
        <v>33</v>
      </c>
      <c r="G62" s="106" t="s">
        <v>5176</v>
      </c>
      <c r="H62" s="71">
        <v>15.54</v>
      </c>
      <c r="I62" s="71">
        <v>17.98</v>
      </c>
      <c r="J62" s="71">
        <v>3.54</v>
      </c>
      <c r="K62" s="164">
        <v>4.09</v>
      </c>
      <c r="M62" s="71">
        <v>19.27</v>
      </c>
      <c r="N62" s="71">
        <v>22.3</v>
      </c>
      <c r="O62" s="71">
        <v>4.3899999999999997</v>
      </c>
      <c r="P62" s="164">
        <v>5.08</v>
      </c>
    </row>
    <row r="63" spans="1:16" x14ac:dyDescent="0.3">
      <c r="A63" s="60" t="s">
        <v>3023</v>
      </c>
      <c r="B63" s="319"/>
      <c r="C63" s="332" t="s">
        <v>5140</v>
      </c>
      <c r="D63" s="281">
        <v>32</v>
      </c>
      <c r="E63" s="39" t="s">
        <v>5177</v>
      </c>
      <c r="F63" s="41" t="s">
        <v>33</v>
      </c>
      <c r="G63" s="106" t="s">
        <v>5178</v>
      </c>
      <c r="H63" s="71">
        <v>11.15</v>
      </c>
      <c r="I63" s="71">
        <v>12.9</v>
      </c>
      <c r="J63" s="71">
        <v>0.4</v>
      </c>
      <c r="K63" s="164">
        <v>0.46</v>
      </c>
      <c r="M63" s="71">
        <v>13.83</v>
      </c>
      <c r="N63" s="71">
        <v>16</v>
      </c>
      <c r="O63" s="71">
        <v>0.5</v>
      </c>
      <c r="P63" s="164">
        <v>0.57999999999999996</v>
      </c>
    </row>
    <row r="64" spans="1:16" x14ac:dyDescent="0.3">
      <c r="A64" s="60" t="s">
        <v>3024</v>
      </c>
      <c r="B64" s="319"/>
      <c r="C64" s="332" t="s">
        <v>5140</v>
      </c>
      <c r="D64" s="281">
        <v>8</v>
      </c>
      <c r="E64" s="39" t="s">
        <v>5179</v>
      </c>
      <c r="F64" s="41" t="s">
        <v>33</v>
      </c>
      <c r="G64" s="106" t="s">
        <v>5180</v>
      </c>
      <c r="H64" s="71">
        <v>10.5</v>
      </c>
      <c r="I64" s="71">
        <v>12.14</v>
      </c>
      <c r="J64" s="71">
        <v>1.81</v>
      </c>
      <c r="K64" s="164">
        <v>2.09</v>
      </c>
      <c r="M64" s="71">
        <v>13.02</v>
      </c>
      <c r="N64" s="71">
        <v>15.06</v>
      </c>
      <c r="O64" s="71">
        <v>2.25</v>
      </c>
      <c r="P64" s="164">
        <v>2.6</v>
      </c>
    </row>
    <row r="65" spans="1:16" x14ac:dyDescent="0.3">
      <c r="A65" s="60" t="s">
        <v>3025</v>
      </c>
      <c r="B65" s="319"/>
      <c r="C65" s="332" t="s">
        <v>5140</v>
      </c>
      <c r="D65" s="281">
        <v>6</v>
      </c>
      <c r="E65" s="39" t="s">
        <v>5143</v>
      </c>
      <c r="F65" s="41" t="s">
        <v>33</v>
      </c>
      <c r="G65" s="106" t="s">
        <v>5181</v>
      </c>
      <c r="H65" s="71">
        <v>15.54</v>
      </c>
      <c r="I65" s="71">
        <v>17.98</v>
      </c>
      <c r="J65" s="71">
        <v>1.78</v>
      </c>
      <c r="K65" s="164">
        <v>2.0499999999999998</v>
      </c>
      <c r="M65" s="71">
        <v>19.27</v>
      </c>
      <c r="N65" s="71">
        <v>22.3</v>
      </c>
      <c r="O65" s="71">
        <v>2.21</v>
      </c>
      <c r="P65" s="164">
        <v>2.5499999999999998</v>
      </c>
    </row>
    <row r="66" spans="1:16" x14ac:dyDescent="0.3">
      <c r="A66" s="60" t="s">
        <v>3026</v>
      </c>
      <c r="B66" s="319"/>
      <c r="C66" s="332" t="s">
        <v>5140</v>
      </c>
      <c r="D66" s="281">
        <v>10</v>
      </c>
      <c r="E66" s="39" t="s">
        <v>5182</v>
      </c>
      <c r="F66" s="41" t="s">
        <v>33</v>
      </c>
      <c r="G66" s="106" t="s">
        <v>5183</v>
      </c>
      <c r="H66" s="71">
        <v>15.54</v>
      </c>
      <c r="I66" s="71">
        <v>17.98</v>
      </c>
      <c r="J66" s="71">
        <v>0.86</v>
      </c>
      <c r="K66" s="164">
        <v>1</v>
      </c>
      <c r="M66" s="71">
        <v>19.27</v>
      </c>
      <c r="N66" s="71">
        <v>22.3</v>
      </c>
      <c r="O66" s="71">
        <v>1.07</v>
      </c>
      <c r="P66" s="164">
        <v>1.24</v>
      </c>
    </row>
    <row r="67" spans="1:16" x14ac:dyDescent="0.3">
      <c r="A67" s="60" t="s">
        <v>3027</v>
      </c>
      <c r="B67" s="319"/>
      <c r="C67" s="333" t="s">
        <v>5145</v>
      </c>
      <c r="D67" s="320"/>
      <c r="E67" s="320"/>
      <c r="F67" s="320"/>
      <c r="G67" s="320"/>
      <c r="H67" s="320"/>
      <c r="I67" s="321"/>
      <c r="J67" s="353">
        <v>13.12</v>
      </c>
      <c r="K67" s="349">
        <v>15.18</v>
      </c>
      <c r="M67" s="347"/>
      <c r="N67" s="348"/>
      <c r="O67" s="353">
        <v>16.28</v>
      </c>
      <c r="P67" s="349">
        <v>18.829999999999998</v>
      </c>
    </row>
    <row r="68" spans="1:16" x14ac:dyDescent="0.3">
      <c r="A68" s="60" t="s">
        <v>3028</v>
      </c>
      <c r="B68" s="319"/>
      <c r="C68" s="332" t="s">
        <v>5140</v>
      </c>
      <c r="D68" s="281">
        <v>104</v>
      </c>
      <c r="E68" s="39" t="s">
        <v>5155</v>
      </c>
      <c r="F68" s="41" t="s">
        <v>5156</v>
      </c>
      <c r="G68" s="106" t="s">
        <v>5184</v>
      </c>
      <c r="H68" s="71">
        <v>145.19</v>
      </c>
      <c r="I68" s="71">
        <v>145.19</v>
      </c>
      <c r="J68" s="71">
        <v>3.25</v>
      </c>
      <c r="K68" s="164">
        <v>3.25</v>
      </c>
      <c r="M68" s="71">
        <v>180.03</v>
      </c>
      <c r="N68" s="71">
        <v>180.03</v>
      </c>
      <c r="O68" s="71">
        <v>4.04</v>
      </c>
      <c r="P68" s="164">
        <v>4.04</v>
      </c>
    </row>
    <row r="69" spans="1:16" x14ac:dyDescent="0.3">
      <c r="A69" s="60" t="s">
        <v>3029</v>
      </c>
      <c r="B69" s="319"/>
      <c r="C69" s="332" t="s">
        <v>5140</v>
      </c>
      <c r="D69" s="281">
        <v>102</v>
      </c>
      <c r="E69" s="39" t="s">
        <v>5148</v>
      </c>
      <c r="F69" s="41" t="s">
        <v>5149</v>
      </c>
      <c r="G69" s="106" t="s">
        <v>5185</v>
      </c>
      <c r="H69" s="71">
        <v>19.760000000000002</v>
      </c>
      <c r="I69" s="71">
        <v>19.760000000000002</v>
      </c>
      <c r="J69" s="71">
        <v>0.57999999999999996</v>
      </c>
      <c r="K69" s="164">
        <v>0.57999999999999996</v>
      </c>
      <c r="M69" s="71">
        <v>24.51</v>
      </c>
      <c r="N69" s="71">
        <v>24.51</v>
      </c>
      <c r="O69" s="71">
        <v>0.73</v>
      </c>
      <c r="P69" s="164">
        <v>0.73</v>
      </c>
    </row>
    <row r="70" spans="1:16" x14ac:dyDescent="0.3">
      <c r="A70" s="60" t="s">
        <v>3030</v>
      </c>
      <c r="B70" s="319"/>
      <c r="C70" s="332" t="s">
        <v>5140</v>
      </c>
      <c r="D70" s="40">
        <v>2426</v>
      </c>
      <c r="E70" s="39" t="s">
        <v>5186</v>
      </c>
      <c r="F70" s="41" t="s">
        <v>5149</v>
      </c>
      <c r="G70" s="106" t="s">
        <v>5187</v>
      </c>
      <c r="H70" s="71">
        <v>17.170000000000002</v>
      </c>
      <c r="I70" s="71">
        <v>17.170000000000002</v>
      </c>
      <c r="J70" s="71">
        <v>0.04</v>
      </c>
      <c r="K70" s="164">
        <v>0.04</v>
      </c>
      <c r="M70" s="71">
        <v>21.29</v>
      </c>
      <c r="N70" s="71">
        <v>21.29</v>
      </c>
      <c r="O70" s="71">
        <v>0.05</v>
      </c>
      <c r="P70" s="164">
        <v>0.05</v>
      </c>
    </row>
    <row r="71" spans="1:16" x14ac:dyDescent="0.3">
      <c r="A71" s="60" t="s">
        <v>3031</v>
      </c>
      <c r="B71" s="319"/>
      <c r="C71" s="332" t="s">
        <v>5140</v>
      </c>
      <c r="D71" s="40">
        <v>2448</v>
      </c>
      <c r="E71" s="39" t="s">
        <v>5188</v>
      </c>
      <c r="F71" s="41" t="s">
        <v>5149</v>
      </c>
      <c r="G71" s="106" t="s">
        <v>5189</v>
      </c>
      <c r="H71" s="71">
        <v>8.94</v>
      </c>
      <c r="I71" s="71">
        <v>8.94</v>
      </c>
      <c r="J71" s="71">
        <v>4.51</v>
      </c>
      <c r="K71" s="164">
        <v>4.51</v>
      </c>
      <c r="M71" s="71">
        <v>11.09</v>
      </c>
      <c r="N71" s="71">
        <v>11.09</v>
      </c>
      <c r="O71" s="71">
        <v>5.6</v>
      </c>
      <c r="P71" s="164">
        <v>5.6</v>
      </c>
    </row>
    <row r="72" spans="1:16" x14ac:dyDescent="0.3">
      <c r="A72" s="60" t="s">
        <v>3032</v>
      </c>
      <c r="B72" s="319"/>
      <c r="C72" s="332" t="s">
        <v>5140</v>
      </c>
      <c r="D72" s="40">
        <v>2437</v>
      </c>
      <c r="E72" s="39" t="s">
        <v>5190</v>
      </c>
      <c r="F72" s="41" t="s">
        <v>5149</v>
      </c>
      <c r="G72" s="106" t="s">
        <v>5191</v>
      </c>
      <c r="H72" s="71">
        <v>6.75</v>
      </c>
      <c r="I72" s="71">
        <v>6.75</v>
      </c>
      <c r="J72" s="71">
        <v>2.23</v>
      </c>
      <c r="K72" s="164">
        <v>2.23</v>
      </c>
      <c r="M72" s="71">
        <v>8.3800000000000008</v>
      </c>
      <c r="N72" s="71">
        <v>8.3800000000000008</v>
      </c>
      <c r="O72" s="71">
        <v>2.77</v>
      </c>
      <c r="P72" s="164">
        <v>2.77</v>
      </c>
    </row>
    <row r="73" spans="1:16" x14ac:dyDescent="0.3">
      <c r="A73" s="60" t="s">
        <v>3033</v>
      </c>
      <c r="B73" s="319"/>
      <c r="C73" s="332" t="s">
        <v>5140</v>
      </c>
      <c r="D73" s="40">
        <v>2438</v>
      </c>
      <c r="E73" s="39" t="s">
        <v>5192</v>
      </c>
      <c r="F73" s="41" t="s">
        <v>5149</v>
      </c>
      <c r="G73" s="106" t="s">
        <v>5193</v>
      </c>
      <c r="H73" s="71">
        <v>6.52</v>
      </c>
      <c r="I73" s="71">
        <v>6.52</v>
      </c>
      <c r="J73" s="71">
        <v>5.25</v>
      </c>
      <c r="K73" s="164">
        <v>5.25</v>
      </c>
      <c r="M73" s="71">
        <v>8.09</v>
      </c>
      <c r="N73" s="71">
        <v>8.09</v>
      </c>
      <c r="O73" s="71">
        <v>6.51</v>
      </c>
      <c r="P73" s="164">
        <v>6.51</v>
      </c>
    </row>
    <row r="74" spans="1:16" x14ac:dyDescent="0.3">
      <c r="A74" s="60" t="s">
        <v>3034</v>
      </c>
      <c r="B74" s="319"/>
      <c r="C74" s="332" t="s">
        <v>5140</v>
      </c>
      <c r="D74" s="40">
        <v>2386</v>
      </c>
      <c r="E74" s="39" t="s">
        <v>5194</v>
      </c>
      <c r="F74" s="41" t="s">
        <v>5156</v>
      </c>
      <c r="G74" s="106" t="s">
        <v>5195</v>
      </c>
      <c r="H74" s="71">
        <v>118.86</v>
      </c>
      <c r="I74" s="71">
        <v>118.86</v>
      </c>
      <c r="J74" s="71">
        <v>1.98</v>
      </c>
      <c r="K74" s="164">
        <v>1.98</v>
      </c>
      <c r="M74" s="71">
        <v>147.38</v>
      </c>
      <c r="N74" s="71">
        <v>147.38</v>
      </c>
      <c r="O74" s="71">
        <v>2.46</v>
      </c>
      <c r="P74" s="164">
        <v>2.46</v>
      </c>
    </row>
    <row r="75" spans="1:16" x14ac:dyDescent="0.3">
      <c r="A75" s="60" t="s">
        <v>3035</v>
      </c>
      <c r="B75" s="319"/>
      <c r="C75" s="332" t="s">
        <v>5140</v>
      </c>
      <c r="D75" s="40">
        <v>2497</v>
      </c>
      <c r="E75" s="39" t="s">
        <v>5196</v>
      </c>
      <c r="F75" s="41" t="s">
        <v>5156</v>
      </c>
      <c r="G75" s="106" t="s">
        <v>5195</v>
      </c>
      <c r="H75" s="71">
        <v>114.86</v>
      </c>
      <c r="I75" s="71">
        <v>114.86</v>
      </c>
      <c r="J75" s="71">
        <v>1.91</v>
      </c>
      <c r="K75" s="164">
        <v>1.91</v>
      </c>
      <c r="M75" s="71">
        <v>142.41999999999999</v>
      </c>
      <c r="N75" s="71">
        <v>142.41999999999999</v>
      </c>
      <c r="O75" s="71">
        <v>2.38</v>
      </c>
      <c r="P75" s="164">
        <v>2.38</v>
      </c>
    </row>
    <row r="76" spans="1:16" x14ac:dyDescent="0.3">
      <c r="A76" s="60" t="s">
        <v>3036</v>
      </c>
      <c r="B76" s="319"/>
      <c r="C76" s="332" t="s">
        <v>5140</v>
      </c>
      <c r="D76" s="40">
        <v>1221</v>
      </c>
      <c r="E76" s="39" t="s">
        <v>5158</v>
      </c>
      <c r="F76" s="41" t="s">
        <v>5149</v>
      </c>
      <c r="G76" s="106" t="s">
        <v>5197</v>
      </c>
      <c r="H76" s="71">
        <v>0.84</v>
      </c>
      <c r="I76" s="71">
        <v>0.84</v>
      </c>
      <c r="J76" s="71">
        <v>0.56999999999999995</v>
      </c>
      <c r="K76" s="164">
        <v>0.56999999999999995</v>
      </c>
      <c r="M76" s="71">
        <v>1.05</v>
      </c>
      <c r="N76" s="71">
        <v>1.05</v>
      </c>
      <c r="O76" s="71">
        <v>0.71</v>
      </c>
      <c r="P76" s="164">
        <v>0.71</v>
      </c>
    </row>
    <row r="77" spans="1:16" x14ac:dyDescent="0.3">
      <c r="A77" s="60" t="s">
        <v>3037</v>
      </c>
      <c r="B77" s="319"/>
      <c r="C77" s="332" t="s">
        <v>5140</v>
      </c>
      <c r="D77" s="40">
        <v>1215</v>
      </c>
      <c r="E77" s="39" t="s">
        <v>5160</v>
      </c>
      <c r="F77" s="41" t="s">
        <v>5149</v>
      </c>
      <c r="G77" s="106" t="s">
        <v>5198</v>
      </c>
      <c r="H77" s="71">
        <v>0.5</v>
      </c>
      <c r="I77" s="71">
        <v>0.5</v>
      </c>
      <c r="J77" s="71">
        <v>3.33</v>
      </c>
      <c r="K77" s="164">
        <v>3.33</v>
      </c>
      <c r="M77" s="71">
        <v>0.62</v>
      </c>
      <c r="N77" s="71">
        <v>0.62</v>
      </c>
      <c r="O77" s="71">
        <v>4.1399999999999997</v>
      </c>
      <c r="P77" s="164">
        <v>4.1399999999999997</v>
      </c>
    </row>
    <row r="78" spans="1:16" x14ac:dyDescent="0.3">
      <c r="A78" s="60" t="s">
        <v>3038</v>
      </c>
      <c r="B78" s="319"/>
      <c r="C78" s="332" t="s">
        <v>5140</v>
      </c>
      <c r="D78" s="40">
        <v>2034</v>
      </c>
      <c r="E78" s="39" t="s">
        <v>5199</v>
      </c>
      <c r="F78" s="41" t="s">
        <v>5170</v>
      </c>
      <c r="G78" s="106" t="s">
        <v>5200</v>
      </c>
      <c r="H78" s="71">
        <v>0.52</v>
      </c>
      <c r="I78" s="71">
        <v>0.52</v>
      </c>
      <c r="J78" s="71">
        <v>4.38</v>
      </c>
      <c r="K78" s="164">
        <v>4.38</v>
      </c>
      <c r="M78" s="71">
        <v>0.65</v>
      </c>
      <c r="N78" s="71">
        <v>0.65</v>
      </c>
      <c r="O78" s="71">
        <v>5.44</v>
      </c>
      <c r="P78" s="164">
        <v>5.44</v>
      </c>
    </row>
    <row r="79" spans="1:16" x14ac:dyDescent="0.3">
      <c r="A79" s="60" t="s">
        <v>3039</v>
      </c>
      <c r="B79" s="319"/>
      <c r="C79" s="332" t="s">
        <v>5140</v>
      </c>
      <c r="D79" s="40">
        <v>2023</v>
      </c>
      <c r="E79" s="39" t="s">
        <v>5201</v>
      </c>
      <c r="F79" s="41" t="s">
        <v>5202</v>
      </c>
      <c r="G79" s="106" t="s">
        <v>5203</v>
      </c>
      <c r="H79" s="71">
        <v>11.8</v>
      </c>
      <c r="I79" s="71">
        <v>11.8</v>
      </c>
      <c r="J79" s="71">
        <v>2.09</v>
      </c>
      <c r="K79" s="164">
        <v>2.09</v>
      </c>
      <c r="M79" s="71">
        <v>14.64</v>
      </c>
      <c r="N79" s="71">
        <v>14.64</v>
      </c>
      <c r="O79" s="71">
        <v>2.6</v>
      </c>
      <c r="P79" s="164">
        <v>2.6</v>
      </c>
    </row>
    <row r="80" spans="1:16" x14ac:dyDescent="0.3">
      <c r="A80" s="60" t="s">
        <v>3040</v>
      </c>
      <c r="B80" s="319"/>
      <c r="C80" s="332" t="s">
        <v>5140</v>
      </c>
      <c r="D80" s="40">
        <v>1861</v>
      </c>
      <c r="E80" s="39" t="s">
        <v>5204</v>
      </c>
      <c r="F80" s="41" t="s">
        <v>5149</v>
      </c>
      <c r="G80" s="106" t="s">
        <v>5205</v>
      </c>
      <c r="H80" s="71">
        <v>20.51</v>
      </c>
      <c r="I80" s="71">
        <v>20.51</v>
      </c>
      <c r="J80" s="71">
        <v>0.26</v>
      </c>
      <c r="K80" s="164">
        <v>0.26</v>
      </c>
      <c r="M80" s="71">
        <v>25.44</v>
      </c>
      <c r="N80" s="71">
        <v>25.44</v>
      </c>
      <c r="O80" s="71">
        <v>0.33</v>
      </c>
      <c r="P80" s="164">
        <v>0.33</v>
      </c>
    </row>
    <row r="81" spans="1:16" x14ac:dyDescent="0.3">
      <c r="A81" s="60" t="s">
        <v>3041</v>
      </c>
      <c r="B81" s="319"/>
      <c r="C81" s="332" t="s">
        <v>5140</v>
      </c>
      <c r="D81" s="40">
        <v>1858</v>
      </c>
      <c r="E81" s="39" t="s">
        <v>5206</v>
      </c>
      <c r="F81" s="41" t="s">
        <v>5202</v>
      </c>
      <c r="G81" s="106" t="s">
        <v>5207</v>
      </c>
      <c r="H81" s="71">
        <v>6.92</v>
      </c>
      <c r="I81" s="71">
        <v>6.92</v>
      </c>
      <c r="J81" s="71">
        <v>0.79</v>
      </c>
      <c r="K81" s="164">
        <v>0.79</v>
      </c>
      <c r="M81" s="71">
        <v>8.59</v>
      </c>
      <c r="N81" s="71">
        <v>8.59</v>
      </c>
      <c r="O81" s="71">
        <v>0.98</v>
      </c>
      <c r="P81" s="164">
        <v>0.98</v>
      </c>
    </row>
    <row r="82" spans="1:16" x14ac:dyDescent="0.3">
      <c r="A82" s="60" t="s">
        <v>3042</v>
      </c>
      <c r="B82" s="319"/>
      <c r="C82" s="333" t="s">
        <v>5151</v>
      </c>
      <c r="D82" s="320"/>
      <c r="E82" s="320"/>
      <c r="F82" s="320"/>
      <c r="G82" s="320"/>
      <c r="H82" s="320"/>
      <c r="I82" s="321"/>
      <c r="J82" s="353">
        <v>31.24</v>
      </c>
      <c r="K82" s="349">
        <v>31.24</v>
      </c>
      <c r="M82" s="347"/>
      <c r="N82" s="348"/>
      <c r="O82" s="353">
        <v>38.74</v>
      </c>
      <c r="P82" s="349">
        <v>38.74</v>
      </c>
    </row>
    <row r="83" spans="1:16" x14ac:dyDescent="0.3">
      <c r="A83" s="60" t="s">
        <v>3043</v>
      </c>
      <c r="B83" s="312">
        <v>36</v>
      </c>
      <c r="C83" s="329" t="s">
        <v>5133</v>
      </c>
      <c r="D83" s="313" t="s">
        <v>75</v>
      </c>
      <c r="E83" s="313" t="s">
        <v>77</v>
      </c>
      <c r="F83" s="313" t="s">
        <v>5134</v>
      </c>
      <c r="G83" s="313" t="s">
        <v>5135</v>
      </c>
      <c r="H83" s="314" t="s">
        <v>5136</v>
      </c>
      <c r="I83" s="315"/>
      <c r="J83" s="337" t="s">
        <v>5137</v>
      </c>
      <c r="K83" s="316"/>
      <c r="M83" s="345"/>
      <c r="N83" s="348"/>
      <c r="O83" s="345"/>
      <c r="P83" s="347"/>
    </row>
    <row r="84" spans="1:16" x14ac:dyDescent="0.3">
      <c r="A84" s="60" t="s">
        <v>3044</v>
      </c>
      <c r="B84" s="317"/>
      <c r="C84" s="330"/>
      <c r="D84" s="318"/>
      <c r="E84" s="318"/>
      <c r="F84" s="318"/>
      <c r="G84" s="318"/>
      <c r="H84" s="277" t="s">
        <v>5138</v>
      </c>
      <c r="I84" s="277" t="s">
        <v>5139</v>
      </c>
      <c r="J84" s="338" t="s">
        <v>5138</v>
      </c>
      <c r="K84" s="278" t="s">
        <v>5139</v>
      </c>
      <c r="M84" s="346"/>
      <c r="N84" s="346"/>
      <c r="O84" s="346"/>
      <c r="P84" s="345"/>
    </row>
    <row r="85" spans="1:16" ht="36" x14ac:dyDescent="0.3">
      <c r="A85" s="60" t="s">
        <v>3045</v>
      </c>
      <c r="B85" s="47"/>
      <c r="C85" s="336" t="s">
        <v>127</v>
      </c>
      <c r="D85" s="61" t="s">
        <v>551</v>
      </c>
      <c r="E85" s="279" t="s">
        <v>5505</v>
      </c>
      <c r="F85" s="284" t="s">
        <v>102</v>
      </c>
      <c r="G85" s="283"/>
      <c r="H85" s="283"/>
      <c r="I85" s="283"/>
      <c r="J85" s="356">
        <v>3.58</v>
      </c>
      <c r="K85" s="352">
        <v>3.91</v>
      </c>
      <c r="M85" s="346"/>
      <c r="N85" s="346"/>
      <c r="O85" s="356">
        <v>4.4400000000000004</v>
      </c>
      <c r="P85" s="352">
        <v>4.8600000000000003</v>
      </c>
    </row>
    <row r="86" spans="1:16" x14ac:dyDescent="0.3">
      <c r="A86" s="60" t="s">
        <v>3046</v>
      </c>
      <c r="B86" s="319"/>
      <c r="C86" s="332" t="s">
        <v>5140</v>
      </c>
      <c r="D86" s="281">
        <v>8</v>
      </c>
      <c r="E86" s="39" t="s">
        <v>5179</v>
      </c>
      <c r="F86" s="41" t="s">
        <v>33</v>
      </c>
      <c r="G86" s="106" t="s">
        <v>5208</v>
      </c>
      <c r="H86" s="71">
        <v>10.5</v>
      </c>
      <c r="I86" s="71">
        <v>12.14</v>
      </c>
      <c r="J86" s="71">
        <v>0.87</v>
      </c>
      <c r="K86" s="164">
        <v>1</v>
      </c>
      <c r="M86" s="71">
        <v>13.02</v>
      </c>
      <c r="N86" s="71">
        <v>15.06</v>
      </c>
      <c r="O86" s="71">
        <v>1.08</v>
      </c>
      <c r="P86" s="164">
        <v>1.25</v>
      </c>
    </row>
    <row r="87" spans="1:16" x14ac:dyDescent="0.3">
      <c r="A87" s="60" t="s">
        <v>3047</v>
      </c>
      <c r="B87" s="319"/>
      <c r="C87" s="332" t="s">
        <v>5140</v>
      </c>
      <c r="D87" s="281">
        <v>12</v>
      </c>
      <c r="E87" s="39" t="s">
        <v>5209</v>
      </c>
      <c r="F87" s="41" t="s">
        <v>33</v>
      </c>
      <c r="G87" s="106" t="s">
        <v>5208</v>
      </c>
      <c r="H87" s="71">
        <v>15.54</v>
      </c>
      <c r="I87" s="71">
        <v>17.98</v>
      </c>
      <c r="J87" s="71">
        <v>1.29</v>
      </c>
      <c r="K87" s="164">
        <v>1.5</v>
      </c>
      <c r="M87" s="71">
        <v>19.27</v>
      </c>
      <c r="N87" s="71">
        <v>22.3</v>
      </c>
      <c r="O87" s="71">
        <v>1.61</v>
      </c>
      <c r="P87" s="164">
        <v>1.86</v>
      </c>
    </row>
    <row r="88" spans="1:16" x14ac:dyDescent="0.3">
      <c r="A88" s="60" t="s">
        <v>3048</v>
      </c>
      <c r="B88" s="319"/>
      <c r="C88" s="333" t="s">
        <v>5145</v>
      </c>
      <c r="D88" s="320"/>
      <c r="E88" s="320"/>
      <c r="F88" s="320"/>
      <c r="G88" s="320"/>
      <c r="H88" s="320"/>
      <c r="I88" s="321"/>
      <c r="J88" s="353">
        <v>2.16</v>
      </c>
      <c r="K88" s="349">
        <v>2.5</v>
      </c>
      <c r="M88" s="347"/>
      <c r="N88" s="348"/>
      <c r="O88" s="353">
        <v>2.69</v>
      </c>
      <c r="P88" s="349">
        <v>3.11</v>
      </c>
    </row>
    <row r="89" spans="1:16" ht="24" x14ac:dyDescent="0.3">
      <c r="A89" s="60" t="s">
        <v>3049</v>
      </c>
      <c r="B89" s="319"/>
      <c r="C89" s="332" t="s">
        <v>5210</v>
      </c>
      <c r="D89" s="42" t="s">
        <v>5211</v>
      </c>
      <c r="E89" s="39" t="s">
        <v>5212</v>
      </c>
      <c r="F89" s="41" t="s">
        <v>102</v>
      </c>
      <c r="G89" s="106" t="s">
        <v>5154</v>
      </c>
      <c r="H89" s="71">
        <v>1.41</v>
      </c>
      <c r="I89" s="71">
        <v>1.41</v>
      </c>
      <c r="J89" s="71">
        <v>1.41</v>
      </c>
      <c r="K89" s="164">
        <v>1.41</v>
      </c>
      <c r="M89" s="71">
        <v>1.75</v>
      </c>
      <c r="N89" s="71">
        <v>1.75</v>
      </c>
      <c r="O89" s="71">
        <v>1.75</v>
      </c>
      <c r="P89" s="164">
        <v>1.75</v>
      </c>
    </row>
    <row r="90" spans="1:16" x14ac:dyDescent="0.3">
      <c r="A90" s="60" t="s">
        <v>3050</v>
      </c>
      <c r="B90" s="319"/>
      <c r="C90" s="333" t="s">
        <v>5151</v>
      </c>
      <c r="D90" s="320"/>
      <c r="E90" s="320"/>
      <c r="F90" s="320"/>
      <c r="G90" s="320"/>
      <c r="H90" s="320"/>
      <c r="I90" s="321"/>
      <c r="J90" s="353">
        <v>1.41</v>
      </c>
      <c r="K90" s="349">
        <v>1.41</v>
      </c>
      <c r="M90" s="347"/>
      <c r="N90" s="348"/>
      <c r="O90" s="353">
        <v>1.75</v>
      </c>
      <c r="P90" s="349">
        <v>1.75</v>
      </c>
    </row>
    <row r="91" spans="1:16" x14ac:dyDescent="0.25">
      <c r="A91" s="60" t="s">
        <v>3051</v>
      </c>
      <c r="B91" s="37"/>
      <c r="C91" s="327"/>
      <c r="D91" s="37"/>
      <c r="E91" s="37"/>
      <c r="F91" s="37"/>
      <c r="G91" s="37"/>
      <c r="H91" s="37"/>
      <c r="I91" s="37"/>
      <c r="J91" s="327"/>
      <c r="K91" s="37"/>
    </row>
    <row r="92" spans="1:16" x14ac:dyDescent="0.3">
      <c r="A92" s="60" t="s">
        <v>3052</v>
      </c>
      <c r="B92" s="312">
        <v>45</v>
      </c>
      <c r="C92" s="329" t="s">
        <v>5133</v>
      </c>
      <c r="D92" s="313" t="s">
        <v>75</v>
      </c>
      <c r="E92" s="313" t="s">
        <v>77</v>
      </c>
      <c r="F92" s="313" t="s">
        <v>5134</v>
      </c>
      <c r="G92" s="313" t="s">
        <v>5135</v>
      </c>
      <c r="H92" s="314" t="s">
        <v>5136</v>
      </c>
      <c r="I92" s="315"/>
      <c r="J92" s="337" t="s">
        <v>5137</v>
      </c>
      <c r="K92" s="316"/>
      <c r="M92" s="345"/>
      <c r="N92" s="348"/>
      <c r="O92" s="345"/>
      <c r="P92" s="347"/>
    </row>
    <row r="93" spans="1:16" x14ac:dyDescent="0.3">
      <c r="A93" s="60" t="s">
        <v>3053</v>
      </c>
      <c r="B93" s="317"/>
      <c r="C93" s="330"/>
      <c r="D93" s="318"/>
      <c r="E93" s="318"/>
      <c r="F93" s="318"/>
      <c r="G93" s="318"/>
      <c r="H93" s="277" t="s">
        <v>5138</v>
      </c>
      <c r="I93" s="277" t="s">
        <v>5139</v>
      </c>
      <c r="J93" s="338" t="s">
        <v>5138</v>
      </c>
      <c r="K93" s="278" t="s">
        <v>5139</v>
      </c>
      <c r="M93" s="346"/>
      <c r="N93" s="346"/>
      <c r="O93" s="346"/>
      <c r="P93" s="345"/>
    </row>
    <row r="94" spans="1:16" x14ac:dyDescent="0.3">
      <c r="A94" s="60" t="s">
        <v>3054</v>
      </c>
      <c r="B94" s="47"/>
      <c r="C94" s="331" t="s">
        <v>127</v>
      </c>
      <c r="D94" s="38" t="s">
        <v>872</v>
      </c>
      <c r="E94" s="282" t="s">
        <v>873</v>
      </c>
      <c r="F94" s="280" t="s">
        <v>102</v>
      </c>
      <c r="G94" s="283"/>
      <c r="H94" s="283"/>
      <c r="I94" s="283"/>
      <c r="J94" s="342">
        <v>1008.06</v>
      </c>
      <c r="K94" s="344">
        <v>1167.42</v>
      </c>
      <c r="M94" s="346"/>
      <c r="N94" s="346"/>
      <c r="O94" s="342">
        <v>1249.92</v>
      </c>
      <c r="P94" s="344">
        <v>1447.52</v>
      </c>
    </row>
    <row r="95" spans="1:16" x14ac:dyDescent="0.3">
      <c r="A95" s="60" t="s">
        <v>3055</v>
      </c>
      <c r="B95" s="319"/>
      <c r="C95" s="332" t="s">
        <v>107</v>
      </c>
      <c r="D95" s="40">
        <v>250101</v>
      </c>
      <c r="E95" s="39" t="s">
        <v>956</v>
      </c>
      <c r="F95" s="41" t="s">
        <v>129</v>
      </c>
      <c r="G95" s="106" t="s">
        <v>5213</v>
      </c>
      <c r="H95" s="71">
        <v>63</v>
      </c>
      <c r="I95" s="71">
        <v>72.959999999999994</v>
      </c>
      <c r="J95" s="71">
        <v>1008.06</v>
      </c>
      <c r="K95" s="164">
        <v>1167.42</v>
      </c>
      <c r="M95" s="71">
        <v>78.12</v>
      </c>
      <c r="N95" s="71">
        <v>90.47</v>
      </c>
      <c r="O95" s="71">
        <v>1249.92</v>
      </c>
      <c r="P95" s="164">
        <v>1447.52</v>
      </c>
    </row>
    <row r="96" spans="1:16" x14ac:dyDescent="0.3">
      <c r="A96" s="60" t="s">
        <v>3056</v>
      </c>
      <c r="B96" s="319"/>
      <c r="C96" s="333" t="s">
        <v>5145</v>
      </c>
      <c r="D96" s="320"/>
      <c r="E96" s="320"/>
      <c r="F96" s="320"/>
      <c r="G96" s="320"/>
      <c r="H96" s="320"/>
      <c r="I96" s="321"/>
      <c r="J96" s="353">
        <v>1008.06</v>
      </c>
      <c r="K96" s="349">
        <v>1167.42</v>
      </c>
      <c r="M96" s="347"/>
      <c r="N96" s="348"/>
      <c r="O96" s="353">
        <v>1249.92</v>
      </c>
      <c r="P96" s="349">
        <v>1447.52</v>
      </c>
    </row>
    <row r="97" spans="1:16" x14ac:dyDescent="0.3">
      <c r="A97" s="60" t="s">
        <v>3057</v>
      </c>
      <c r="B97" s="319"/>
      <c r="C97" s="333" t="s">
        <v>5151</v>
      </c>
      <c r="D97" s="320"/>
      <c r="E97" s="320"/>
      <c r="F97" s="320"/>
      <c r="G97" s="320"/>
      <c r="H97" s="320"/>
      <c r="I97" s="321"/>
      <c r="J97" s="353">
        <v>0</v>
      </c>
      <c r="K97" s="349">
        <v>0</v>
      </c>
      <c r="M97" s="347"/>
      <c r="N97" s="348"/>
      <c r="O97" s="353">
        <v>0</v>
      </c>
      <c r="P97" s="349">
        <v>0</v>
      </c>
    </row>
    <row r="98" spans="1:16" x14ac:dyDescent="0.25">
      <c r="A98" s="60" t="s">
        <v>3058</v>
      </c>
      <c r="B98" s="37"/>
      <c r="C98" s="327"/>
      <c r="D98" s="37"/>
      <c r="E98" s="37"/>
      <c r="F98" s="37"/>
      <c r="G98" s="37"/>
      <c r="H98" s="37"/>
      <c r="I98" s="37"/>
      <c r="J98" s="327"/>
      <c r="K98" s="37"/>
    </row>
    <row r="99" spans="1:16" x14ac:dyDescent="0.3">
      <c r="A99" s="60" t="s">
        <v>3059</v>
      </c>
      <c r="B99" s="312">
        <v>46</v>
      </c>
      <c r="C99" s="329" t="s">
        <v>5133</v>
      </c>
      <c r="D99" s="313" t="s">
        <v>75</v>
      </c>
      <c r="E99" s="313" t="s">
        <v>77</v>
      </c>
      <c r="F99" s="313" t="s">
        <v>5134</v>
      </c>
      <c r="G99" s="313" t="s">
        <v>5135</v>
      </c>
      <c r="H99" s="314" t="s">
        <v>5136</v>
      </c>
      <c r="I99" s="315"/>
      <c r="J99" s="337" t="s">
        <v>5137</v>
      </c>
      <c r="K99" s="316"/>
      <c r="M99" s="345"/>
      <c r="N99" s="348"/>
      <c r="O99" s="345"/>
      <c r="P99" s="347"/>
    </row>
    <row r="100" spans="1:16" x14ac:dyDescent="0.3">
      <c r="A100" s="60" t="s">
        <v>3060</v>
      </c>
      <c r="B100" s="317"/>
      <c r="C100" s="330"/>
      <c r="D100" s="318"/>
      <c r="E100" s="318"/>
      <c r="F100" s="318"/>
      <c r="G100" s="318"/>
      <c r="H100" s="277" t="s">
        <v>5138</v>
      </c>
      <c r="I100" s="277" t="s">
        <v>5139</v>
      </c>
      <c r="J100" s="338" t="s">
        <v>5138</v>
      </c>
      <c r="K100" s="278" t="s">
        <v>5139</v>
      </c>
      <c r="M100" s="346"/>
      <c r="N100" s="346"/>
      <c r="O100" s="346"/>
      <c r="P100" s="345"/>
    </row>
    <row r="101" spans="1:16" x14ac:dyDescent="0.3">
      <c r="A101" s="60" t="s">
        <v>3061</v>
      </c>
      <c r="B101" s="47"/>
      <c r="C101" s="331" t="s">
        <v>127</v>
      </c>
      <c r="D101" s="38" t="s">
        <v>418</v>
      </c>
      <c r="E101" s="282" t="s">
        <v>419</v>
      </c>
      <c r="F101" s="280" t="s">
        <v>102</v>
      </c>
      <c r="G101" s="283"/>
      <c r="H101" s="283"/>
      <c r="I101" s="283"/>
      <c r="J101" s="342">
        <v>14.57</v>
      </c>
      <c r="K101" s="344">
        <v>14.71</v>
      </c>
      <c r="M101" s="346"/>
      <c r="N101" s="346"/>
      <c r="O101" s="342">
        <v>18.07</v>
      </c>
      <c r="P101" s="344">
        <v>18.239999999999998</v>
      </c>
    </row>
    <row r="102" spans="1:16" x14ac:dyDescent="0.3">
      <c r="A102" s="60" t="s">
        <v>3062</v>
      </c>
      <c r="B102" s="319"/>
      <c r="C102" s="332" t="s">
        <v>5140</v>
      </c>
      <c r="D102" s="281">
        <v>8</v>
      </c>
      <c r="E102" s="39" t="s">
        <v>5179</v>
      </c>
      <c r="F102" s="41" t="s">
        <v>33</v>
      </c>
      <c r="G102" s="106" t="s">
        <v>5214</v>
      </c>
      <c r="H102" s="71">
        <v>10.5</v>
      </c>
      <c r="I102" s="71">
        <v>12.14</v>
      </c>
      <c r="J102" s="71">
        <v>0.34</v>
      </c>
      <c r="K102" s="164">
        <v>0.4</v>
      </c>
      <c r="M102" s="71">
        <v>13.02</v>
      </c>
      <c r="N102" s="71">
        <v>15.06</v>
      </c>
      <c r="O102" s="71">
        <v>0.43</v>
      </c>
      <c r="P102" s="164">
        <v>0.5</v>
      </c>
    </row>
    <row r="103" spans="1:16" x14ac:dyDescent="0.3">
      <c r="A103" s="60" t="s">
        <v>3063</v>
      </c>
      <c r="B103" s="319"/>
      <c r="C103" s="332" t="s">
        <v>5140</v>
      </c>
      <c r="D103" s="281">
        <v>12</v>
      </c>
      <c r="E103" s="39" t="s">
        <v>5209</v>
      </c>
      <c r="F103" s="41" t="s">
        <v>33</v>
      </c>
      <c r="G103" s="106" t="s">
        <v>5214</v>
      </c>
      <c r="H103" s="71">
        <v>15.54</v>
      </c>
      <c r="I103" s="71">
        <v>17.98</v>
      </c>
      <c r="J103" s="71">
        <v>0.51</v>
      </c>
      <c r="K103" s="164">
        <v>0.59</v>
      </c>
      <c r="M103" s="71">
        <v>19.27</v>
      </c>
      <c r="N103" s="71">
        <v>22.3</v>
      </c>
      <c r="O103" s="71">
        <v>0.64</v>
      </c>
      <c r="P103" s="164">
        <v>0.74</v>
      </c>
    </row>
    <row r="104" spans="1:16" x14ac:dyDescent="0.3">
      <c r="A104" s="60" t="s">
        <v>3064</v>
      </c>
      <c r="B104" s="319"/>
      <c r="C104" s="333" t="s">
        <v>5145</v>
      </c>
      <c r="D104" s="320"/>
      <c r="E104" s="320"/>
      <c r="F104" s="320"/>
      <c r="G104" s="320"/>
      <c r="H104" s="320"/>
      <c r="I104" s="321"/>
      <c r="J104" s="353">
        <v>0.86</v>
      </c>
      <c r="K104" s="349">
        <v>1</v>
      </c>
      <c r="M104" s="347"/>
      <c r="N104" s="348"/>
      <c r="O104" s="353">
        <v>1.07</v>
      </c>
      <c r="P104" s="349">
        <v>1.24</v>
      </c>
    </row>
    <row r="105" spans="1:16" x14ac:dyDescent="0.3">
      <c r="A105" s="60" t="s">
        <v>3065</v>
      </c>
      <c r="B105" s="319"/>
      <c r="C105" s="332" t="s">
        <v>5210</v>
      </c>
      <c r="D105" s="42" t="s">
        <v>5215</v>
      </c>
      <c r="E105" s="39" t="s">
        <v>5216</v>
      </c>
      <c r="F105" s="41" t="s">
        <v>102</v>
      </c>
      <c r="G105" s="106" t="s">
        <v>5154</v>
      </c>
      <c r="H105" s="71">
        <v>13.71</v>
      </c>
      <c r="I105" s="71">
        <v>13.71</v>
      </c>
      <c r="J105" s="71">
        <v>13.71</v>
      </c>
      <c r="K105" s="164">
        <v>13.71</v>
      </c>
      <c r="M105" s="71">
        <v>17</v>
      </c>
      <c r="N105" s="71">
        <v>17</v>
      </c>
      <c r="O105" s="71">
        <v>17</v>
      </c>
      <c r="P105" s="164">
        <v>17</v>
      </c>
    </row>
    <row r="106" spans="1:16" x14ac:dyDescent="0.3">
      <c r="A106" s="60" t="s">
        <v>3066</v>
      </c>
      <c r="B106" s="319"/>
      <c r="C106" s="333" t="s">
        <v>5151</v>
      </c>
      <c r="D106" s="320"/>
      <c r="E106" s="320"/>
      <c r="F106" s="320"/>
      <c r="G106" s="320"/>
      <c r="H106" s="320"/>
      <c r="I106" s="321"/>
      <c r="J106" s="353">
        <v>13.71</v>
      </c>
      <c r="K106" s="349">
        <v>13.71</v>
      </c>
      <c r="M106" s="347"/>
      <c r="N106" s="348"/>
      <c r="O106" s="353">
        <v>17</v>
      </c>
      <c r="P106" s="349">
        <v>17</v>
      </c>
    </row>
    <row r="107" spans="1:16" x14ac:dyDescent="0.25">
      <c r="A107" s="60" t="s">
        <v>3067</v>
      </c>
      <c r="B107" s="37"/>
      <c r="C107" s="327"/>
      <c r="D107" s="37"/>
      <c r="E107" s="37"/>
      <c r="F107" s="37"/>
      <c r="G107" s="37"/>
      <c r="H107" s="37"/>
      <c r="I107" s="37"/>
      <c r="J107" s="327"/>
      <c r="K107" s="37"/>
    </row>
    <row r="108" spans="1:16" x14ac:dyDescent="0.3">
      <c r="A108" s="60" t="s">
        <v>3068</v>
      </c>
      <c r="B108" s="312">
        <v>47</v>
      </c>
      <c r="C108" s="329" t="s">
        <v>5133</v>
      </c>
      <c r="D108" s="313" t="s">
        <v>75</v>
      </c>
      <c r="E108" s="313" t="s">
        <v>77</v>
      </c>
      <c r="F108" s="313" t="s">
        <v>5134</v>
      </c>
      <c r="G108" s="313" t="s">
        <v>5135</v>
      </c>
      <c r="H108" s="314" t="s">
        <v>5136</v>
      </c>
      <c r="I108" s="315"/>
      <c r="J108" s="337" t="s">
        <v>5137</v>
      </c>
      <c r="K108" s="316"/>
      <c r="M108" s="345"/>
      <c r="N108" s="348"/>
      <c r="O108" s="345"/>
      <c r="P108" s="347"/>
    </row>
    <row r="109" spans="1:16" x14ac:dyDescent="0.3">
      <c r="A109" s="60" t="s">
        <v>3069</v>
      </c>
      <c r="B109" s="317"/>
      <c r="C109" s="330"/>
      <c r="D109" s="318"/>
      <c r="E109" s="318"/>
      <c r="F109" s="318"/>
      <c r="G109" s="318"/>
      <c r="H109" s="277" t="s">
        <v>5138</v>
      </c>
      <c r="I109" s="277" t="s">
        <v>5139</v>
      </c>
      <c r="J109" s="338" t="s">
        <v>5138</v>
      </c>
      <c r="K109" s="278" t="s">
        <v>5139</v>
      </c>
      <c r="M109" s="346"/>
      <c r="N109" s="346"/>
      <c r="O109" s="346"/>
      <c r="P109" s="345"/>
    </row>
    <row r="110" spans="1:16" x14ac:dyDescent="0.3">
      <c r="A110" s="60" t="s">
        <v>3070</v>
      </c>
      <c r="B110" s="47"/>
      <c r="C110" s="331" t="s">
        <v>127</v>
      </c>
      <c r="D110" s="38" t="s">
        <v>415</v>
      </c>
      <c r="E110" s="282" t="s">
        <v>416</v>
      </c>
      <c r="F110" s="280" t="s">
        <v>102</v>
      </c>
      <c r="G110" s="283"/>
      <c r="H110" s="283"/>
      <c r="I110" s="283"/>
      <c r="J110" s="342">
        <v>15.5</v>
      </c>
      <c r="K110" s="344">
        <v>15.63</v>
      </c>
      <c r="M110" s="346"/>
      <c r="N110" s="346"/>
      <c r="O110" s="342">
        <v>19.22</v>
      </c>
      <c r="P110" s="344">
        <v>19.39</v>
      </c>
    </row>
    <row r="111" spans="1:16" x14ac:dyDescent="0.3">
      <c r="A111" s="60" t="s">
        <v>3071</v>
      </c>
      <c r="B111" s="319"/>
      <c r="C111" s="332" t="s">
        <v>5140</v>
      </c>
      <c r="D111" s="281">
        <v>8</v>
      </c>
      <c r="E111" s="39" t="s">
        <v>5179</v>
      </c>
      <c r="F111" s="41" t="s">
        <v>33</v>
      </c>
      <c r="G111" s="106" t="s">
        <v>5214</v>
      </c>
      <c r="H111" s="71">
        <v>10.5</v>
      </c>
      <c r="I111" s="71">
        <v>12.14</v>
      </c>
      <c r="J111" s="71">
        <v>0.34</v>
      </c>
      <c r="K111" s="164">
        <v>0.4</v>
      </c>
      <c r="M111" s="71">
        <v>13.02</v>
      </c>
      <c r="N111" s="71">
        <v>15.06</v>
      </c>
      <c r="O111" s="71">
        <v>0.43</v>
      </c>
      <c r="P111" s="164">
        <v>0.5</v>
      </c>
    </row>
    <row r="112" spans="1:16" x14ac:dyDescent="0.3">
      <c r="A112" s="60" t="s">
        <v>3072</v>
      </c>
      <c r="B112" s="319"/>
      <c r="C112" s="332" t="s">
        <v>5140</v>
      </c>
      <c r="D112" s="281">
        <v>12</v>
      </c>
      <c r="E112" s="39" t="s">
        <v>5209</v>
      </c>
      <c r="F112" s="41" t="s">
        <v>33</v>
      </c>
      <c r="G112" s="106" t="s">
        <v>5214</v>
      </c>
      <c r="H112" s="71">
        <v>15.54</v>
      </c>
      <c r="I112" s="71">
        <v>17.98</v>
      </c>
      <c r="J112" s="71">
        <v>0.51</v>
      </c>
      <c r="K112" s="164">
        <v>0.59</v>
      </c>
      <c r="M112" s="71">
        <v>19.27</v>
      </c>
      <c r="N112" s="71">
        <v>22.3</v>
      </c>
      <c r="O112" s="71">
        <v>0.64</v>
      </c>
      <c r="P112" s="164">
        <v>0.74</v>
      </c>
    </row>
    <row r="113" spans="1:16" x14ac:dyDescent="0.3">
      <c r="A113" s="60" t="s">
        <v>3073</v>
      </c>
      <c r="B113" s="319"/>
      <c r="C113" s="333" t="s">
        <v>5145</v>
      </c>
      <c r="D113" s="320"/>
      <c r="E113" s="320"/>
      <c r="F113" s="320"/>
      <c r="G113" s="320"/>
      <c r="H113" s="320"/>
      <c r="I113" s="321"/>
      <c r="J113" s="353">
        <v>0.86</v>
      </c>
      <c r="K113" s="349">
        <v>1</v>
      </c>
      <c r="M113" s="347"/>
      <c r="N113" s="348"/>
      <c r="O113" s="353">
        <v>1.07</v>
      </c>
      <c r="P113" s="349">
        <v>1.24</v>
      </c>
    </row>
    <row r="114" spans="1:16" x14ac:dyDescent="0.3">
      <c r="A114" s="60" t="s">
        <v>3074</v>
      </c>
      <c r="B114" s="319"/>
      <c r="C114" s="332" t="s">
        <v>5210</v>
      </c>
      <c r="D114" s="42" t="s">
        <v>5217</v>
      </c>
      <c r="E114" s="39" t="s">
        <v>5218</v>
      </c>
      <c r="F114" s="41" t="s">
        <v>102</v>
      </c>
      <c r="G114" s="106" t="s">
        <v>5154</v>
      </c>
      <c r="H114" s="71">
        <v>14.63</v>
      </c>
      <c r="I114" s="71">
        <v>14.63</v>
      </c>
      <c r="J114" s="71">
        <v>14.63</v>
      </c>
      <c r="K114" s="164">
        <v>14.63</v>
      </c>
      <c r="M114" s="71">
        <v>18.149999999999999</v>
      </c>
      <c r="N114" s="71">
        <v>18.149999999999999</v>
      </c>
      <c r="O114" s="71">
        <v>18.149999999999999</v>
      </c>
      <c r="P114" s="164">
        <v>18.149999999999999</v>
      </c>
    </row>
    <row r="115" spans="1:16" x14ac:dyDescent="0.3">
      <c r="A115" s="60" t="s">
        <v>3075</v>
      </c>
      <c r="B115" s="319"/>
      <c r="C115" s="333" t="s">
        <v>5151</v>
      </c>
      <c r="D115" s="320"/>
      <c r="E115" s="320"/>
      <c r="F115" s="320"/>
      <c r="G115" s="320"/>
      <c r="H115" s="320"/>
      <c r="I115" s="321"/>
      <c r="J115" s="353">
        <v>14.63</v>
      </c>
      <c r="K115" s="349">
        <v>14.63</v>
      </c>
      <c r="M115" s="347"/>
      <c r="N115" s="348"/>
      <c r="O115" s="353">
        <v>18.149999999999999</v>
      </c>
      <c r="P115" s="349">
        <v>18.149999999999999</v>
      </c>
    </row>
    <row r="116" spans="1:16" x14ac:dyDescent="0.25">
      <c r="A116" s="60" t="s">
        <v>3076</v>
      </c>
      <c r="B116" s="37"/>
      <c r="C116" s="327"/>
      <c r="D116" s="37"/>
      <c r="E116" s="37"/>
      <c r="F116" s="37"/>
      <c r="G116" s="37"/>
      <c r="H116" s="37"/>
      <c r="I116" s="37"/>
      <c r="J116" s="327"/>
      <c r="K116" s="37"/>
    </row>
    <row r="117" spans="1:16" x14ac:dyDescent="0.3">
      <c r="A117" s="60" t="s">
        <v>3077</v>
      </c>
      <c r="B117" s="312">
        <v>48</v>
      </c>
      <c r="C117" s="329" t="s">
        <v>5133</v>
      </c>
      <c r="D117" s="313" t="s">
        <v>75</v>
      </c>
      <c r="E117" s="313" t="s">
        <v>77</v>
      </c>
      <c r="F117" s="313" t="s">
        <v>5134</v>
      </c>
      <c r="G117" s="313" t="s">
        <v>5135</v>
      </c>
      <c r="H117" s="314" t="s">
        <v>5136</v>
      </c>
      <c r="I117" s="315"/>
      <c r="J117" s="337" t="s">
        <v>5137</v>
      </c>
      <c r="K117" s="316"/>
      <c r="M117" s="345"/>
      <c r="N117" s="348"/>
      <c r="O117" s="345"/>
      <c r="P117" s="347"/>
    </row>
    <row r="118" spans="1:16" x14ac:dyDescent="0.3">
      <c r="A118" s="60" t="s">
        <v>3078</v>
      </c>
      <c r="B118" s="317"/>
      <c r="C118" s="330"/>
      <c r="D118" s="318"/>
      <c r="E118" s="318"/>
      <c r="F118" s="318"/>
      <c r="G118" s="318"/>
      <c r="H118" s="277" t="s">
        <v>5138</v>
      </c>
      <c r="I118" s="277" t="s">
        <v>5139</v>
      </c>
      <c r="J118" s="338" t="s">
        <v>5138</v>
      </c>
      <c r="K118" s="278" t="s">
        <v>5139</v>
      </c>
      <c r="M118" s="346"/>
      <c r="N118" s="346"/>
      <c r="O118" s="346"/>
      <c r="P118" s="345"/>
    </row>
    <row r="119" spans="1:16" ht="24" x14ac:dyDescent="0.3">
      <c r="A119" s="60" t="s">
        <v>3079</v>
      </c>
      <c r="B119" s="47"/>
      <c r="C119" s="331" t="s">
        <v>127</v>
      </c>
      <c r="D119" s="38" t="s">
        <v>460</v>
      </c>
      <c r="E119" s="279" t="s">
        <v>5506</v>
      </c>
      <c r="F119" s="280" t="s">
        <v>143</v>
      </c>
      <c r="G119" s="283"/>
      <c r="H119" s="283"/>
      <c r="I119" s="283"/>
      <c r="J119" s="342">
        <v>17.940000000000001</v>
      </c>
      <c r="K119" s="344">
        <v>19.57</v>
      </c>
      <c r="M119" s="346"/>
      <c r="N119" s="346"/>
      <c r="O119" s="342">
        <v>22.25</v>
      </c>
      <c r="P119" s="344">
        <v>24.27</v>
      </c>
    </row>
    <row r="120" spans="1:16" x14ac:dyDescent="0.3">
      <c r="A120" s="60" t="s">
        <v>3080</v>
      </c>
      <c r="B120" s="319"/>
      <c r="C120" s="332" t="s">
        <v>5140</v>
      </c>
      <c r="D120" s="281">
        <v>8</v>
      </c>
      <c r="E120" s="39" t="s">
        <v>5179</v>
      </c>
      <c r="F120" s="41" t="s">
        <v>33</v>
      </c>
      <c r="G120" s="106" t="s">
        <v>5219</v>
      </c>
      <c r="H120" s="71">
        <v>10.5</v>
      </c>
      <c r="I120" s="71">
        <v>12.14</v>
      </c>
      <c r="J120" s="71">
        <v>4.2</v>
      </c>
      <c r="K120" s="164">
        <v>4.8499999999999996</v>
      </c>
      <c r="M120" s="71">
        <v>13.02</v>
      </c>
      <c r="N120" s="71">
        <v>15.06</v>
      </c>
      <c r="O120" s="71">
        <v>5.21</v>
      </c>
      <c r="P120" s="164">
        <v>6.02</v>
      </c>
    </row>
    <row r="121" spans="1:16" x14ac:dyDescent="0.3">
      <c r="A121" s="60" t="s">
        <v>3081</v>
      </c>
      <c r="B121" s="319"/>
      <c r="C121" s="332" t="s">
        <v>5140</v>
      </c>
      <c r="D121" s="281">
        <v>12</v>
      </c>
      <c r="E121" s="39" t="s">
        <v>5209</v>
      </c>
      <c r="F121" s="41" t="s">
        <v>33</v>
      </c>
      <c r="G121" s="106" t="s">
        <v>5219</v>
      </c>
      <c r="H121" s="71">
        <v>15.54</v>
      </c>
      <c r="I121" s="71">
        <v>17.98</v>
      </c>
      <c r="J121" s="71">
        <v>6.21</v>
      </c>
      <c r="K121" s="164">
        <v>7.19</v>
      </c>
      <c r="M121" s="71">
        <v>19.27</v>
      </c>
      <c r="N121" s="71">
        <v>22.3</v>
      </c>
      <c r="O121" s="71">
        <v>7.71</v>
      </c>
      <c r="P121" s="164">
        <v>8.92</v>
      </c>
    </row>
    <row r="122" spans="1:16" x14ac:dyDescent="0.3">
      <c r="A122" s="60" t="s">
        <v>3082</v>
      </c>
      <c r="B122" s="319"/>
      <c r="C122" s="333" t="s">
        <v>5145</v>
      </c>
      <c r="D122" s="320"/>
      <c r="E122" s="320"/>
      <c r="F122" s="320"/>
      <c r="G122" s="320"/>
      <c r="H122" s="320"/>
      <c r="I122" s="321"/>
      <c r="J122" s="353">
        <v>10.41</v>
      </c>
      <c r="K122" s="349">
        <v>12.04</v>
      </c>
      <c r="M122" s="347"/>
      <c r="N122" s="348"/>
      <c r="O122" s="353">
        <v>12.92</v>
      </c>
      <c r="P122" s="349">
        <v>14.94</v>
      </c>
    </row>
    <row r="123" spans="1:16" ht="24" x14ac:dyDescent="0.3">
      <c r="A123" s="60" t="s">
        <v>3083</v>
      </c>
      <c r="B123" s="319"/>
      <c r="C123" s="332" t="s">
        <v>5210</v>
      </c>
      <c r="D123" s="42" t="s">
        <v>5220</v>
      </c>
      <c r="E123" s="39" t="s">
        <v>5221</v>
      </c>
      <c r="F123" s="41" t="s">
        <v>143</v>
      </c>
      <c r="G123" s="106" t="s">
        <v>5154</v>
      </c>
      <c r="H123" s="71">
        <v>7.52</v>
      </c>
      <c r="I123" s="71">
        <v>7.52</v>
      </c>
      <c r="J123" s="71">
        <v>7.52</v>
      </c>
      <c r="K123" s="164">
        <v>7.52</v>
      </c>
      <c r="M123" s="71">
        <v>9.33</v>
      </c>
      <c r="N123" s="71">
        <v>9.33</v>
      </c>
      <c r="O123" s="71">
        <v>9.33</v>
      </c>
      <c r="P123" s="164">
        <v>9.33</v>
      </c>
    </row>
    <row r="124" spans="1:16" x14ac:dyDescent="0.3">
      <c r="A124" s="60" t="s">
        <v>3084</v>
      </c>
      <c r="B124" s="319"/>
      <c r="C124" s="333" t="s">
        <v>5151</v>
      </c>
      <c r="D124" s="320"/>
      <c r="E124" s="320"/>
      <c r="F124" s="320"/>
      <c r="G124" s="320"/>
      <c r="H124" s="320"/>
      <c r="I124" s="321"/>
      <c r="J124" s="353">
        <v>7.52</v>
      </c>
      <c r="K124" s="349">
        <v>7.52</v>
      </c>
      <c r="M124" s="347"/>
      <c r="N124" s="348"/>
      <c r="O124" s="353">
        <v>9.33</v>
      </c>
      <c r="P124" s="349">
        <v>9.33</v>
      </c>
    </row>
    <row r="125" spans="1:16" x14ac:dyDescent="0.25">
      <c r="A125" s="60" t="s">
        <v>3085</v>
      </c>
      <c r="B125" s="37"/>
      <c r="C125" s="327"/>
      <c r="D125" s="37"/>
      <c r="E125" s="37"/>
      <c r="F125" s="37"/>
      <c r="G125" s="37"/>
      <c r="H125" s="37"/>
      <c r="I125" s="37"/>
      <c r="J125" s="327"/>
      <c r="K125" s="37"/>
    </row>
    <row r="126" spans="1:16" x14ac:dyDescent="0.3">
      <c r="A126" s="60" t="s">
        <v>3086</v>
      </c>
      <c r="B126" s="312">
        <v>49</v>
      </c>
      <c r="C126" s="329" t="s">
        <v>5133</v>
      </c>
      <c r="D126" s="313" t="s">
        <v>75</v>
      </c>
      <c r="E126" s="313" t="s">
        <v>77</v>
      </c>
      <c r="F126" s="313" t="s">
        <v>5134</v>
      </c>
      <c r="G126" s="313" t="s">
        <v>5135</v>
      </c>
      <c r="H126" s="314" t="s">
        <v>5136</v>
      </c>
      <c r="I126" s="315"/>
      <c r="J126" s="337" t="s">
        <v>5137</v>
      </c>
      <c r="K126" s="316"/>
      <c r="M126" s="345"/>
      <c r="N126" s="348"/>
      <c r="O126" s="345"/>
      <c r="P126" s="347"/>
    </row>
    <row r="127" spans="1:16" x14ac:dyDescent="0.3">
      <c r="A127" s="60" t="s">
        <v>3087</v>
      </c>
      <c r="B127" s="317"/>
      <c r="C127" s="330"/>
      <c r="D127" s="318"/>
      <c r="E127" s="318"/>
      <c r="F127" s="318"/>
      <c r="G127" s="318"/>
      <c r="H127" s="277" t="s">
        <v>5138</v>
      </c>
      <c r="I127" s="277" t="s">
        <v>5139</v>
      </c>
      <c r="J127" s="338" t="s">
        <v>5138</v>
      </c>
      <c r="K127" s="278" t="s">
        <v>5139</v>
      </c>
      <c r="M127" s="346"/>
      <c r="N127" s="346"/>
      <c r="O127" s="346"/>
      <c r="P127" s="345"/>
    </row>
    <row r="128" spans="1:16" x14ac:dyDescent="0.3">
      <c r="A128" s="60" t="s">
        <v>3088</v>
      </c>
      <c r="B128" s="47"/>
      <c r="C128" s="331" t="s">
        <v>127</v>
      </c>
      <c r="D128" s="38" t="s">
        <v>488</v>
      </c>
      <c r="E128" s="282" t="s">
        <v>489</v>
      </c>
      <c r="F128" s="280" t="s">
        <v>102</v>
      </c>
      <c r="G128" s="283"/>
      <c r="H128" s="283"/>
      <c r="I128" s="283"/>
      <c r="J128" s="342">
        <v>0.28999999999999998</v>
      </c>
      <c r="K128" s="344">
        <v>0.31</v>
      </c>
      <c r="M128" s="346"/>
      <c r="N128" s="346"/>
      <c r="O128" s="342">
        <v>0.37</v>
      </c>
      <c r="P128" s="344">
        <v>0.39</v>
      </c>
    </row>
    <row r="129" spans="1:16" x14ac:dyDescent="0.3">
      <c r="A129" s="60" t="s">
        <v>3089</v>
      </c>
      <c r="B129" s="319"/>
      <c r="C129" s="332" t="s">
        <v>5140</v>
      </c>
      <c r="D129" s="281">
        <v>8</v>
      </c>
      <c r="E129" s="39" t="s">
        <v>5179</v>
      </c>
      <c r="F129" s="41" t="s">
        <v>33</v>
      </c>
      <c r="G129" s="106" t="s">
        <v>5222</v>
      </c>
      <c r="H129" s="71">
        <v>10.5</v>
      </c>
      <c r="I129" s="71">
        <v>12.14</v>
      </c>
      <c r="J129" s="71">
        <v>0.09</v>
      </c>
      <c r="K129" s="164">
        <v>0.11</v>
      </c>
      <c r="M129" s="71">
        <v>13.02</v>
      </c>
      <c r="N129" s="71">
        <v>15.06</v>
      </c>
      <c r="O129" s="71">
        <v>0.12</v>
      </c>
      <c r="P129" s="164">
        <v>0.14000000000000001</v>
      </c>
    </row>
    <row r="130" spans="1:16" x14ac:dyDescent="0.3">
      <c r="A130" s="60" t="s">
        <v>3090</v>
      </c>
      <c r="B130" s="319"/>
      <c r="C130" s="333" t="s">
        <v>5145</v>
      </c>
      <c r="D130" s="320"/>
      <c r="E130" s="320"/>
      <c r="F130" s="320"/>
      <c r="G130" s="320"/>
      <c r="H130" s="320"/>
      <c r="I130" s="321"/>
      <c r="J130" s="353">
        <v>0.09</v>
      </c>
      <c r="K130" s="349">
        <v>0.11</v>
      </c>
      <c r="M130" s="347"/>
      <c r="N130" s="348"/>
      <c r="O130" s="353">
        <v>0.12</v>
      </c>
      <c r="P130" s="349">
        <v>0.14000000000000001</v>
      </c>
    </row>
    <row r="131" spans="1:16" x14ac:dyDescent="0.3">
      <c r="A131" s="60" t="s">
        <v>3091</v>
      </c>
      <c r="B131" s="319"/>
      <c r="C131" s="332" t="s">
        <v>5146</v>
      </c>
      <c r="D131" s="40">
        <v>4342</v>
      </c>
      <c r="E131" s="39" t="s">
        <v>5223</v>
      </c>
      <c r="F131" s="41" t="s">
        <v>102</v>
      </c>
      <c r="G131" s="106" t="s">
        <v>5154</v>
      </c>
      <c r="H131" s="71">
        <v>0.2</v>
      </c>
      <c r="I131" s="71">
        <v>0.2</v>
      </c>
      <c r="J131" s="71">
        <v>0.2</v>
      </c>
      <c r="K131" s="164">
        <v>0.2</v>
      </c>
      <c r="M131" s="71">
        <v>0.25</v>
      </c>
      <c r="N131" s="71">
        <v>0.25</v>
      </c>
      <c r="O131" s="71">
        <v>0.25</v>
      </c>
      <c r="P131" s="164">
        <v>0.25</v>
      </c>
    </row>
    <row r="132" spans="1:16" x14ac:dyDescent="0.3">
      <c r="A132" s="60" t="s">
        <v>3092</v>
      </c>
      <c r="B132" s="319"/>
      <c r="C132" s="333" t="s">
        <v>5151</v>
      </c>
      <c r="D132" s="320"/>
      <c r="E132" s="320"/>
      <c r="F132" s="320"/>
      <c r="G132" s="320"/>
      <c r="H132" s="320"/>
      <c r="I132" s="321"/>
      <c r="J132" s="353">
        <v>0.2</v>
      </c>
      <c r="K132" s="349">
        <v>0.2</v>
      </c>
      <c r="M132" s="347"/>
      <c r="N132" s="348"/>
      <c r="O132" s="353">
        <v>0.25</v>
      </c>
      <c r="P132" s="349">
        <v>0.25</v>
      </c>
    </row>
    <row r="133" spans="1:16" x14ac:dyDescent="0.25">
      <c r="A133" s="60" t="s">
        <v>3093</v>
      </c>
      <c r="B133" s="37"/>
      <c r="C133" s="327"/>
      <c r="D133" s="37"/>
      <c r="E133" s="37"/>
      <c r="F133" s="37"/>
      <c r="G133" s="37"/>
      <c r="H133" s="37"/>
      <c r="I133" s="37"/>
      <c r="J133" s="327"/>
      <c r="K133" s="37"/>
    </row>
    <row r="134" spans="1:16" x14ac:dyDescent="0.3">
      <c r="A134" s="60" t="s">
        <v>3094</v>
      </c>
      <c r="B134" s="312">
        <v>50</v>
      </c>
      <c r="C134" s="329" t="s">
        <v>5133</v>
      </c>
      <c r="D134" s="313" t="s">
        <v>75</v>
      </c>
      <c r="E134" s="313" t="s">
        <v>77</v>
      </c>
      <c r="F134" s="313" t="s">
        <v>5134</v>
      </c>
      <c r="G134" s="313" t="s">
        <v>5135</v>
      </c>
      <c r="H134" s="314" t="s">
        <v>5136</v>
      </c>
      <c r="I134" s="315"/>
      <c r="J134" s="337" t="s">
        <v>5137</v>
      </c>
      <c r="K134" s="316"/>
      <c r="M134" s="345"/>
      <c r="N134" s="348"/>
      <c r="O134" s="345"/>
      <c r="P134" s="347"/>
    </row>
    <row r="135" spans="1:16" x14ac:dyDescent="0.3">
      <c r="A135" s="60" t="s">
        <v>3095</v>
      </c>
      <c r="B135" s="317"/>
      <c r="C135" s="330"/>
      <c r="D135" s="318"/>
      <c r="E135" s="318"/>
      <c r="F135" s="318"/>
      <c r="G135" s="318"/>
      <c r="H135" s="277" t="s">
        <v>5138</v>
      </c>
      <c r="I135" s="277" t="s">
        <v>5139</v>
      </c>
      <c r="J135" s="338" t="s">
        <v>5138</v>
      </c>
      <c r="K135" s="278" t="s">
        <v>5139</v>
      </c>
      <c r="M135" s="346"/>
      <c r="N135" s="346"/>
      <c r="O135" s="346"/>
      <c r="P135" s="345"/>
    </row>
    <row r="136" spans="1:16" ht="24" x14ac:dyDescent="0.3">
      <c r="A136" s="60" t="s">
        <v>3096</v>
      </c>
      <c r="B136" s="47"/>
      <c r="C136" s="331" t="s">
        <v>127</v>
      </c>
      <c r="D136" s="38" t="s">
        <v>605</v>
      </c>
      <c r="E136" s="279" t="s">
        <v>5507</v>
      </c>
      <c r="F136" s="280" t="s">
        <v>143</v>
      </c>
      <c r="G136" s="283"/>
      <c r="H136" s="283"/>
      <c r="I136" s="283"/>
      <c r="J136" s="342">
        <v>3.91</v>
      </c>
      <c r="K136" s="344">
        <v>4.25</v>
      </c>
      <c r="M136" s="346"/>
      <c r="N136" s="346"/>
      <c r="O136" s="342">
        <v>4.8499999999999996</v>
      </c>
      <c r="P136" s="344">
        <v>5.28</v>
      </c>
    </row>
    <row r="137" spans="1:16" x14ac:dyDescent="0.3">
      <c r="A137" s="60" t="s">
        <v>3097</v>
      </c>
      <c r="B137" s="319"/>
      <c r="C137" s="332" t="s">
        <v>5140</v>
      </c>
      <c r="D137" s="281">
        <v>8</v>
      </c>
      <c r="E137" s="39" t="s">
        <v>5179</v>
      </c>
      <c r="F137" s="41" t="s">
        <v>33</v>
      </c>
      <c r="G137" s="106" t="s">
        <v>5224</v>
      </c>
      <c r="H137" s="71">
        <v>10.5</v>
      </c>
      <c r="I137" s="71">
        <v>12.14</v>
      </c>
      <c r="J137" s="71">
        <v>0.89</v>
      </c>
      <c r="K137" s="164">
        <v>1.03</v>
      </c>
      <c r="M137" s="71">
        <v>13.02</v>
      </c>
      <c r="N137" s="71">
        <v>15.06</v>
      </c>
      <c r="O137" s="71">
        <v>1.1100000000000001</v>
      </c>
      <c r="P137" s="164">
        <v>1.28</v>
      </c>
    </row>
    <row r="138" spans="1:16" x14ac:dyDescent="0.3">
      <c r="A138" s="60" t="s">
        <v>3098</v>
      </c>
      <c r="B138" s="319"/>
      <c r="C138" s="332" t="s">
        <v>5140</v>
      </c>
      <c r="D138" s="281">
        <v>12</v>
      </c>
      <c r="E138" s="39" t="s">
        <v>5209</v>
      </c>
      <c r="F138" s="41" t="s">
        <v>33</v>
      </c>
      <c r="G138" s="106" t="s">
        <v>5224</v>
      </c>
      <c r="H138" s="71">
        <v>15.54</v>
      </c>
      <c r="I138" s="71">
        <v>17.98</v>
      </c>
      <c r="J138" s="71">
        <v>1.32</v>
      </c>
      <c r="K138" s="164">
        <v>1.53</v>
      </c>
      <c r="M138" s="71">
        <v>19.27</v>
      </c>
      <c r="N138" s="71">
        <v>22.3</v>
      </c>
      <c r="O138" s="71">
        <v>1.64</v>
      </c>
      <c r="P138" s="164">
        <v>1.9</v>
      </c>
    </row>
    <row r="139" spans="1:16" x14ac:dyDescent="0.3">
      <c r="A139" s="60" t="s">
        <v>3099</v>
      </c>
      <c r="B139" s="319"/>
      <c r="C139" s="333" t="s">
        <v>5145</v>
      </c>
      <c r="D139" s="320"/>
      <c r="E139" s="320"/>
      <c r="F139" s="320"/>
      <c r="G139" s="320"/>
      <c r="H139" s="320"/>
      <c r="I139" s="321"/>
      <c r="J139" s="353">
        <v>2.21</v>
      </c>
      <c r="K139" s="349">
        <v>2.56</v>
      </c>
      <c r="M139" s="347"/>
      <c r="N139" s="348"/>
      <c r="O139" s="353">
        <v>2.75</v>
      </c>
      <c r="P139" s="349">
        <v>3.18</v>
      </c>
    </row>
    <row r="140" spans="1:16" x14ac:dyDescent="0.3">
      <c r="A140" s="60" t="s">
        <v>3100</v>
      </c>
      <c r="B140" s="319"/>
      <c r="C140" s="332" t="s">
        <v>5146</v>
      </c>
      <c r="D140" s="40">
        <v>43833</v>
      </c>
      <c r="E140" s="39" t="s">
        <v>5225</v>
      </c>
      <c r="F140" s="41" t="s">
        <v>143</v>
      </c>
      <c r="G140" s="106" t="s">
        <v>5226</v>
      </c>
      <c r="H140" s="71">
        <v>1.61</v>
      </c>
      <c r="I140" s="71">
        <v>1.61</v>
      </c>
      <c r="J140" s="71">
        <v>1.69</v>
      </c>
      <c r="K140" s="164">
        <v>1.69</v>
      </c>
      <c r="M140" s="71">
        <v>2</v>
      </c>
      <c r="N140" s="71">
        <v>2</v>
      </c>
      <c r="O140" s="71">
        <v>2.1</v>
      </c>
      <c r="P140" s="164">
        <v>2.1</v>
      </c>
    </row>
    <row r="141" spans="1:16" x14ac:dyDescent="0.3">
      <c r="A141" s="60" t="s">
        <v>3101</v>
      </c>
      <c r="B141" s="319"/>
      <c r="C141" s="333" t="s">
        <v>5151</v>
      </c>
      <c r="D141" s="320"/>
      <c r="E141" s="320"/>
      <c r="F141" s="320"/>
      <c r="G141" s="320"/>
      <c r="H141" s="320"/>
      <c r="I141" s="321"/>
      <c r="J141" s="353">
        <v>1.69</v>
      </c>
      <c r="K141" s="349">
        <v>1.69</v>
      </c>
      <c r="M141" s="347"/>
      <c r="N141" s="348"/>
      <c r="O141" s="353">
        <v>2.1</v>
      </c>
      <c r="P141" s="349">
        <v>2.1</v>
      </c>
    </row>
    <row r="142" spans="1:16" x14ac:dyDescent="0.25">
      <c r="A142" s="60" t="s">
        <v>3102</v>
      </c>
      <c r="B142" s="37"/>
      <c r="C142" s="327"/>
      <c r="D142" s="37"/>
      <c r="E142" s="37"/>
      <c r="F142" s="37"/>
      <c r="G142" s="37"/>
      <c r="H142" s="37"/>
      <c r="I142" s="37"/>
      <c r="J142" s="327"/>
      <c r="K142" s="37"/>
    </row>
    <row r="143" spans="1:16" x14ac:dyDescent="0.3">
      <c r="A143" s="60" t="s">
        <v>3103</v>
      </c>
      <c r="B143" s="312">
        <v>60</v>
      </c>
      <c r="C143" s="329" t="s">
        <v>5133</v>
      </c>
      <c r="D143" s="313" t="s">
        <v>75</v>
      </c>
      <c r="E143" s="313" t="s">
        <v>77</v>
      </c>
      <c r="F143" s="313" t="s">
        <v>5134</v>
      </c>
      <c r="G143" s="313" t="s">
        <v>5135</v>
      </c>
      <c r="H143" s="314" t="s">
        <v>5136</v>
      </c>
      <c r="I143" s="315"/>
      <c r="J143" s="337" t="s">
        <v>5137</v>
      </c>
      <c r="K143" s="316"/>
      <c r="M143" s="345"/>
      <c r="N143" s="348"/>
      <c r="O143" s="345"/>
      <c r="P143" s="347"/>
    </row>
    <row r="144" spans="1:16" x14ac:dyDescent="0.3">
      <c r="A144" s="60" t="s">
        <v>3104</v>
      </c>
      <c r="B144" s="317"/>
      <c r="C144" s="330"/>
      <c r="D144" s="318"/>
      <c r="E144" s="318"/>
      <c r="F144" s="318"/>
      <c r="G144" s="318"/>
      <c r="H144" s="277" t="s">
        <v>5138</v>
      </c>
      <c r="I144" s="277" t="s">
        <v>5139</v>
      </c>
      <c r="J144" s="338" t="s">
        <v>5138</v>
      </c>
      <c r="K144" s="278" t="s">
        <v>5139</v>
      </c>
      <c r="M144" s="346"/>
      <c r="N144" s="346"/>
      <c r="O144" s="346"/>
      <c r="P144" s="345"/>
    </row>
    <row r="145" spans="1:16" x14ac:dyDescent="0.3">
      <c r="A145" s="60" t="s">
        <v>3105</v>
      </c>
      <c r="B145" s="47"/>
      <c r="C145" s="331" t="s">
        <v>127</v>
      </c>
      <c r="D145" s="38" t="s">
        <v>1024</v>
      </c>
      <c r="E145" s="282" t="s">
        <v>1025</v>
      </c>
      <c r="F145" s="280" t="s">
        <v>102</v>
      </c>
      <c r="G145" s="283"/>
      <c r="H145" s="283"/>
      <c r="I145" s="283"/>
      <c r="J145" s="342">
        <v>3.46</v>
      </c>
      <c r="K145" s="344">
        <v>3.46</v>
      </c>
      <c r="M145" s="346"/>
      <c r="N145" s="346"/>
      <c r="O145" s="342">
        <v>4.3</v>
      </c>
      <c r="P145" s="344">
        <v>4.3</v>
      </c>
    </row>
    <row r="146" spans="1:16" x14ac:dyDescent="0.3">
      <c r="A146" s="60" t="s">
        <v>3106</v>
      </c>
      <c r="B146" s="319"/>
      <c r="C146" s="333" t="s">
        <v>5145</v>
      </c>
      <c r="D146" s="320"/>
      <c r="E146" s="320"/>
      <c r="F146" s="320"/>
      <c r="G146" s="320"/>
      <c r="H146" s="320"/>
      <c r="I146" s="321"/>
      <c r="J146" s="353">
        <v>0</v>
      </c>
      <c r="K146" s="349">
        <v>0</v>
      </c>
      <c r="M146" s="347"/>
      <c r="N146" s="348"/>
      <c r="O146" s="353">
        <v>0</v>
      </c>
      <c r="P146" s="349">
        <v>0</v>
      </c>
    </row>
    <row r="147" spans="1:16" x14ac:dyDescent="0.25">
      <c r="A147" s="60" t="s">
        <v>3107</v>
      </c>
      <c r="B147" s="319"/>
      <c r="C147" s="328"/>
      <c r="D147" s="285"/>
      <c r="E147" s="39" t="s">
        <v>5227</v>
      </c>
      <c r="F147" s="62"/>
      <c r="G147" s="106" t="s">
        <v>5154</v>
      </c>
      <c r="H147" s="71">
        <v>3.46</v>
      </c>
      <c r="I147" s="71">
        <v>3.46</v>
      </c>
      <c r="J147" s="71">
        <v>3.46</v>
      </c>
      <c r="K147" s="164">
        <v>3.46</v>
      </c>
      <c r="M147" s="71">
        <v>4.3</v>
      </c>
      <c r="N147" s="71">
        <v>4.3</v>
      </c>
      <c r="O147" s="71">
        <v>4.3</v>
      </c>
      <c r="P147" s="164">
        <v>4.3</v>
      </c>
    </row>
    <row r="148" spans="1:16" x14ac:dyDescent="0.3">
      <c r="A148" s="60" t="s">
        <v>3108</v>
      </c>
      <c r="B148" s="319"/>
      <c r="C148" s="333" t="s">
        <v>5151</v>
      </c>
      <c r="D148" s="320"/>
      <c r="E148" s="320"/>
      <c r="F148" s="320"/>
      <c r="G148" s="320"/>
      <c r="H148" s="320"/>
      <c r="I148" s="321"/>
      <c r="J148" s="353">
        <v>3.46</v>
      </c>
      <c r="K148" s="349">
        <v>3.46</v>
      </c>
      <c r="M148" s="347"/>
      <c r="N148" s="348"/>
      <c r="O148" s="353">
        <v>4.3</v>
      </c>
      <c r="P148" s="349">
        <v>4.3</v>
      </c>
    </row>
    <row r="149" spans="1:16" x14ac:dyDescent="0.3">
      <c r="A149" s="60" t="s">
        <v>3109</v>
      </c>
      <c r="B149" s="312">
        <v>73</v>
      </c>
      <c r="C149" s="329" t="s">
        <v>5133</v>
      </c>
      <c r="D149" s="313" t="s">
        <v>75</v>
      </c>
      <c r="E149" s="313" t="s">
        <v>77</v>
      </c>
      <c r="F149" s="313" t="s">
        <v>5134</v>
      </c>
      <c r="G149" s="313" t="s">
        <v>5135</v>
      </c>
      <c r="H149" s="314" t="s">
        <v>5136</v>
      </c>
      <c r="I149" s="315"/>
      <c r="J149" s="337" t="s">
        <v>5137</v>
      </c>
      <c r="K149" s="316"/>
      <c r="M149" s="345"/>
      <c r="N149" s="348"/>
      <c r="O149" s="345"/>
      <c r="P149" s="347"/>
    </row>
    <row r="150" spans="1:16" x14ac:dyDescent="0.3">
      <c r="A150" s="60" t="s">
        <v>3110</v>
      </c>
      <c r="B150" s="317"/>
      <c r="C150" s="330"/>
      <c r="D150" s="318"/>
      <c r="E150" s="318"/>
      <c r="F150" s="318"/>
      <c r="G150" s="318"/>
      <c r="H150" s="277" t="s">
        <v>5138</v>
      </c>
      <c r="I150" s="277" t="s">
        <v>5139</v>
      </c>
      <c r="J150" s="338" t="s">
        <v>5138</v>
      </c>
      <c r="K150" s="278" t="s">
        <v>5139</v>
      </c>
      <c r="M150" s="346"/>
      <c r="N150" s="346"/>
      <c r="O150" s="346"/>
      <c r="P150" s="345"/>
    </row>
    <row r="151" spans="1:16" ht="24" x14ac:dyDescent="0.3">
      <c r="A151" s="60" t="s">
        <v>3111</v>
      </c>
      <c r="B151" s="47"/>
      <c r="C151" s="331" t="s">
        <v>127</v>
      </c>
      <c r="D151" s="38" t="s">
        <v>128</v>
      </c>
      <c r="E151" s="279" t="s">
        <v>5508</v>
      </c>
      <c r="F151" s="280" t="s">
        <v>129</v>
      </c>
      <c r="G151" s="283"/>
      <c r="H151" s="283"/>
      <c r="I151" s="283"/>
      <c r="J151" s="342">
        <v>10.85</v>
      </c>
      <c r="K151" s="344">
        <v>12.55</v>
      </c>
      <c r="M151" s="346"/>
      <c r="N151" s="346"/>
      <c r="O151" s="342">
        <v>13.46</v>
      </c>
      <c r="P151" s="344">
        <v>15.57</v>
      </c>
    </row>
    <row r="152" spans="1:16" x14ac:dyDescent="0.3">
      <c r="A152" s="60" t="s">
        <v>3112</v>
      </c>
      <c r="B152" s="319"/>
      <c r="C152" s="332" t="s">
        <v>5140</v>
      </c>
      <c r="D152" s="281">
        <v>25</v>
      </c>
      <c r="E152" s="39" t="s">
        <v>5228</v>
      </c>
      <c r="F152" s="41" t="s">
        <v>33</v>
      </c>
      <c r="G152" s="106" t="s">
        <v>5229</v>
      </c>
      <c r="H152" s="71">
        <v>15.54</v>
      </c>
      <c r="I152" s="71">
        <v>17.98</v>
      </c>
      <c r="J152" s="71">
        <v>1.55</v>
      </c>
      <c r="K152" s="164">
        <v>1.79</v>
      </c>
      <c r="M152" s="71">
        <v>19.27</v>
      </c>
      <c r="N152" s="71">
        <v>22.3</v>
      </c>
      <c r="O152" s="71">
        <v>1.93</v>
      </c>
      <c r="P152" s="164">
        <v>2.23</v>
      </c>
    </row>
    <row r="153" spans="1:16" x14ac:dyDescent="0.3">
      <c r="A153" s="60" t="s">
        <v>3113</v>
      </c>
      <c r="B153" s="319"/>
      <c r="C153" s="332" t="s">
        <v>5140</v>
      </c>
      <c r="D153" s="281">
        <v>5</v>
      </c>
      <c r="E153" s="39" t="s">
        <v>5141</v>
      </c>
      <c r="F153" s="41" t="s">
        <v>33</v>
      </c>
      <c r="G153" s="106" t="s">
        <v>5154</v>
      </c>
      <c r="H153" s="71">
        <v>9.2899999999999991</v>
      </c>
      <c r="I153" s="71">
        <v>10.75</v>
      </c>
      <c r="J153" s="71">
        <v>9.2899999999999991</v>
      </c>
      <c r="K153" s="164">
        <v>10.75</v>
      </c>
      <c r="M153" s="71">
        <v>11.53</v>
      </c>
      <c r="N153" s="71">
        <v>13.34</v>
      </c>
      <c r="O153" s="71">
        <v>11.53</v>
      </c>
      <c r="P153" s="164">
        <v>13.34</v>
      </c>
    </row>
    <row r="154" spans="1:16" x14ac:dyDescent="0.3">
      <c r="A154" s="60" t="s">
        <v>3114</v>
      </c>
      <c r="B154" s="319"/>
      <c r="C154" s="333" t="s">
        <v>5145</v>
      </c>
      <c r="D154" s="320"/>
      <c r="E154" s="320"/>
      <c r="F154" s="320"/>
      <c r="G154" s="320"/>
      <c r="H154" s="320"/>
      <c r="I154" s="321"/>
      <c r="J154" s="353">
        <v>10.85</v>
      </c>
      <c r="K154" s="349">
        <v>12.55</v>
      </c>
      <c r="M154" s="347"/>
      <c r="N154" s="348"/>
      <c r="O154" s="353">
        <v>13.46</v>
      </c>
      <c r="P154" s="349">
        <v>15.57</v>
      </c>
    </row>
    <row r="155" spans="1:16" x14ac:dyDescent="0.3">
      <c r="A155" s="60" t="s">
        <v>3115</v>
      </c>
      <c r="B155" s="319"/>
      <c r="C155" s="333" t="s">
        <v>5151</v>
      </c>
      <c r="D155" s="320"/>
      <c r="E155" s="320"/>
      <c r="F155" s="320"/>
      <c r="G155" s="320"/>
      <c r="H155" s="320"/>
      <c r="I155" s="321"/>
      <c r="J155" s="353">
        <v>0</v>
      </c>
      <c r="K155" s="349">
        <v>0</v>
      </c>
      <c r="M155" s="347"/>
      <c r="N155" s="348"/>
      <c r="O155" s="353">
        <v>0</v>
      </c>
      <c r="P155" s="349">
        <v>0</v>
      </c>
    </row>
    <row r="156" spans="1:16" x14ac:dyDescent="0.25">
      <c r="A156" s="60" t="s">
        <v>3116</v>
      </c>
      <c r="B156" s="37"/>
      <c r="C156" s="327"/>
      <c r="D156" s="37"/>
      <c r="E156" s="37"/>
      <c r="F156" s="37"/>
      <c r="G156" s="37"/>
      <c r="H156" s="37"/>
      <c r="I156" s="37"/>
      <c r="J156" s="327"/>
      <c r="K156" s="37"/>
    </row>
    <row r="157" spans="1:16" x14ac:dyDescent="0.3">
      <c r="A157" s="60" t="s">
        <v>3117</v>
      </c>
      <c r="B157" s="312">
        <v>81</v>
      </c>
      <c r="C157" s="329" t="s">
        <v>5133</v>
      </c>
      <c r="D157" s="313" t="s">
        <v>75</v>
      </c>
      <c r="E157" s="313" t="s">
        <v>77</v>
      </c>
      <c r="F157" s="313" t="s">
        <v>5134</v>
      </c>
      <c r="G157" s="313" t="s">
        <v>5135</v>
      </c>
      <c r="H157" s="314" t="s">
        <v>5136</v>
      </c>
      <c r="I157" s="315"/>
      <c r="J157" s="337" t="s">
        <v>5137</v>
      </c>
      <c r="K157" s="316"/>
      <c r="M157" s="345"/>
      <c r="N157" s="348"/>
      <c r="O157" s="345"/>
      <c r="P157" s="347"/>
    </row>
    <row r="158" spans="1:16" x14ac:dyDescent="0.3">
      <c r="A158" s="60" t="s">
        <v>3118</v>
      </c>
      <c r="B158" s="317"/>
      <c r="C158" s="330"/>
      <c r="D158" s="318"/>
      <c r="E158" s="318"/>
      <c r="F158" s="318"/>
      <c r="G158" s="318"/>
      <c r="H158" s="277" t="s">
        <v>5138</v>
      </c>
      <c r="I158" s="277" t="s">
        <v>5139</v>
      </c>
      <c r="J158" s="338" t="s">
        <v>5138</v>
      </c>
      <c r="K158" s="278" t="s">
        <v>5139</v>
      </c>
      <c r="M158" s="346"/>
      <c r="N158" s="346"/>
      <c r="O158" s="346"/>
      <c r="P158" s="345"/>
    </row>
    <row r="159" spans="1:16" ht="24" x14ac:dyDescent="0.3">
      <c r="A159" s="60" t="s">
        <v>3119</v>
      </c>
      <c r="B159" s="47"/>
      <c r="C159" s="331" t="s">
        <v>127</v>
      </c>
      <c r="D159" s="38" t="s">
        <v>453</v>
      </c>
      <c r="E159" s="279" t="s">
        <v>5509</v>
      </c>
      <c r="F159" s="280" t="s">
        <v>143</v>
      </c>
      <c r="G159" s="283"/>
      <c r="H159" s="283"/>
      <c r="I159" s="283"/>
      <c r="J159" s="342">
        <v>8.67</v>
      </c>
      <c r="K159" s="344">
        <v>9.5</v>
      </c>
      <c r="M159" s="346"/>
      <c r="N159" s="346"/>
      <c r="O159" s="342">
        <v>10.76</v>
      </c>
      <c r="P159" s="344">
        <v>11.78</v>
      </c>
    </row>
    <row r="160" spans="1:16" x14ac:dyDescent="0.3">
      <c r="A160" s="60" t="s">
        <v>3120</v>
      </c>
      <c r="B160" s="319"/>
      <c r="C160" s="332" t="s">
        <v>5140</v>
      </c>
      <c r="D160" s="281">
        <v>8</v>
      </c>
      <c r="E160" s="39" t="s">
        <v>5179</v>
      </c>
      <c r="F160" s="41" t="s">
        <v>33</v>
      </c>
      <c r="G160" s="106" t="s">
        <v>5230</v>
      </c>
      <c r="H160" s="71">
        <v>10.5</v>
      </c>
      <c r="I160" s="71">
        <v>12.14</v>
      </c>
      <c r="J160" s="71">
        <v>2.09</v>
      </c>
      <c r="K160" s="164">
        <v>2.42</v>
      </c>
      <c r="M160" s="71">
        <v>13.02</v>
      </c>
      <c r="N160" s="71">
        <v>15.06</v>
      </c>
      <c r="O160" s="71">
        <v>2.6</v>
      </c>
      <c r="P160" s="164">
        <v>3.01</v>
      </c>
    </row>
    <row r="161" spans="1:16" x14ac:dyDescent="0.3">
      <c r="A161" s="60" t="s">
        <v>3121</v>
      </c>
      <c r="B161" s="319"/>
      <c r="C161" s="332" t="s">
        <v>5140</v>
      </c>
      <c r="D161" s="281">
        <v>12</v>
      </c>
      <c r="E161" s="39" t="s">
        <v>5209</v>
      </c>
      <c r="F161" s="41" t="s">
        <v>33</v>
      </c>
      <c r="G161" s="106" t="s">
        <v>5230</v>
      </c>
      <c r="H161" s="71">
        <v>15.54</v>
      </c>
      <c r="I161" s="71">
        <v>17.98</v>
      </c>
      <c r="J161" s="71">
        <v>3.1</v>
      </c>
      <c r="K161" s="164">
        <v>3.59</v>
      </c>
      <c r="M161" s="71">
        <v>19.27</v>
      </c>
      <c r="N161" s="71">
        <v>22.3</v>
      </c>
      <c r="O161" s="71">
        <v>3.85</v>
      </c>
      <c r="P161" s="164">
        <v>4.46</v>
      </c>
    </row>
    <row r="162" spans="1:16" x14ac:dyDescent="0.3">
      <c r="A162" s="60" t="s">
        <v>3122</v>
      </c>
      <c r="B162" s="319"/>
      <c r="C162" s="333" t="s">
        <v>5145</v>
      </c>
      <c r="D162" s="320"/>
      <c r="E162" s="320"/>
      <c r="F162" s="320"/>
      <c r="G162" s="320"/>
      <c r="H162" s="320"/>
      <c r="I162" s="321"/>
      <c r="J162" s="353">
        <v>5.2</v>
      </c>
      <c r="K162" s="349">
        <v>6.02</v>
      </c>
      <c r="M162" s="347"/>
      <c r="N162" s="348"/>
      <c r="O162" s="353">
        <v>6.45</v>
      </c>
      <c r="P162" s="349">
        <v>7.47</v>
      </c>
    </row>
    <row r="163" spans="1:16" x14ac:dyDescent="0.3">
      <c r="A163" s="60" t="s">
        <v>3123</v>
      </c>
      <c r="B163" s="319"/>
      <c r="C163" s="332" t="s">
        <v>5146</v>
      </c>
      <c r="D163" s="281">
        <v>406</v>
      </c>
      <c r="E163" s="39" t="s">
        <v>5231</v>
      </c>
      <c r="F163" s="41" t="s">
        <v>102</v>
      </c>
      <c r="G163" s="106" t="s">
        <v>5232</v>
      </c>
      <c r="H163" s="71">
        <v>62.43</v>
      </c>
      <c r="I163" s="71">
        <v>62.43</v>
      </c>
      <c r="J163" s="71">
        <v>3.47</v>
      </c>
      <c r="K163" s="164">
        <v>3.47</v>
      </c>
      <c r="M163" s="71">
        <v>77.42</v>
      </c>
      <c r="N163" s="71">
        <v>77.42</v>
      </c>
      <c r="O163" s="71">
        <v>4.3099999999999996</v>
      </c>
      <c r="P163" s="164">
        <v>4.3099999999999996</v>
      </c>
    </row>
    <row r="164" spans="1:16" x14ac:dyDescent="0.3">
      <c r="A164" s="60" t="s">
        <v>3124</v>
      </c>
      <c r="B164" s="319"/>
      <c r="C164" s="332" t="s">
        <v>5210</v>
      </c>
      <c r="D164" s="42" t="s">
        <v>5233</v>
      </c>
      <c r="E164" s="39" t="s">
        <v>5234</v>
      </c>
      <c r="F164" s="41" t="s">
        <v>102</v>
      </c>
      <c r="G164" s="106" t="s">
        <v>5154</v>
      </c>
      <c r="H164" s="71">
        <v>1</v>
      </c>
      <c r="I164" s="71">
        <v>1</v>
      </c>
      <c r="J164" s="71">
        <v>1</v>
      </c>
      <c r="K164" s="164">
        <v>1</v>
      </c>
      <c r="M164" s="71">
        <v>1.25</v>
      </c>
      <c r="N164" s="71">
        <v>1.25</v>
      </c>
      <c r="O164" s="71">
        <v>1.25</v>
      </c>
      <c r="P164" s="164">
        <v>1.25</v>
      </c>
    </row>
    <row r="165" spans="1:16" x14ac:dyDescent="0.3">
      <c r="A165" s="60" t="s">
        <v>3125</v>
      </c>
      <c r="B165" s="319"/>
      <c r="C165" s="333" t="s">
        <v>5151</v>
      </c>
      <c r="D165" s="320"/>
      <c r="E165" s="320"/>
      <c r="F165" s="320"/>
      <c r="G165" s="320"/>
      <c r="H165" s="320"/>
      <c r="I165" s="321"/>
      <c r="J165" s="353">
        <v>3.47</v>
      </c>
      <c r="K165" s="349">
        <v>3.47</v>
      </c>
      <c r="M165" s="347"/>
      <c r="N165" s="348"/>
      <c r="O165" s="353">
        <v>4.3099999999999996</v>
      </c>
      <c r="P165" s="349">
        <v>4.3099999999999996</v>
      </c>
    </row>
    <row r="166" spans="1:16" x14ac:dyDescent="0.25">
      <c r="A166" s="60" t="s">
        <v>3126</v>
      </c>
      <c r="B166" s="37"/>
      <c r="C166" s="327"/>
      <c r="D166" s="37"/>
      <c r="E166" s="37"/>
      <c r="F166" s="37"/>
      <c r="G166" s="37"/>
      <c r="H166" s="37"/>
      <c r="I166" s="37"/>
      <c r="J166" s="327"/>
      <c r="K166" s="37"/>
    </row>
    <row r="167" spans="1:16" x14ac:dyDescent="0.3">
      <c r="A167" s="60" t="s">
        <v>3127</v>
      </c>
      <c r="B167" s="312">
        <v>83</v>
      </c>
      <c r="C167" s="329" t="s">
        <v>5133</v>
      </c>
      <c r="D167" s="313" t="s">
        <v>75</v>
      </c>
      <c r="E167" s="313" t="s">
        <v>77</v>
      </c>
      <c r="F167" s="313" t="s">
        <v>5134</v>
      </c>
      <c r="G167" s="313" t="s">
        <v>5135</v>
      </c>
      <c r="H167" s="314" t="s">
        <v>5136</v>
      </c>
      <c r="I167" s="315"/>
      <c r="J167" s="337" t="s">
        <v>5137</v>
      </c>
      <c r="K167" s="316"/>
      <c r="M167" s="345"/>
      <c r="N167" s="348"/>
      <c r="O167" s="345"/>
      <c r="P167" s="347"/>
    </row>
    <row r="168" spans="1:16" x14ac:dyDescent="0.3">
      <c r="A168" s="60" t="s">
        <v>3128</v>
      </c>
      <c r="B168" s="317"/>
      <c r="C168" s="330"/>
      <c r="D168" s="318"/>
      <c r="E168" s="318"/>
      <c r="F168" s="318"/>
      <c r="G168" s="318"/>
      <c r="H168" s="277" t="s">
        <v>5138</v>
      </c>
      <c r="I168" s="277" t="s">
        <v>5139</v>
      </c>
      <c r="J168" s="338" t="s">
        <v>5138</v>
      </c>
      <c r="K168" s="278" t="s">
        <v>5139</v>
      </c>
      <c r="M168" s="346"/>
      <c r="N168" s="346"/>
      <c r="O168" s="346"/>
      <c r="P168" s="345"/>
    </row>
    <row r="169" spans="1:16" x14ac:dyDescent="0.3">
      <c r="A169" s="60" t="s">
        <v>3129</v>
      </c>
      <c r="B169" s="47"/>
      <c r="C169" s="331" t="s">
        <v>127</v>
      </c>
      <c r="D169" s="38" t="s">
        <v>906</v>
      </c>
      <c r="E169" s="282" t="s">
        <v>907</v>
      </c>
      <c r="F169" s="280" t="s">
        <v>143</v>
      </c>
      <c r="G169" s="283"/>
      <c r="H169" s="283"/>
      <c r="I169" s="283"/>
      <c r="J169" s="342">
        <v>154.94</v>
      </c>
      <c r="K169" s="344">
        <v>159.74</v>
      </c>
      <c r="M169" s="346"/>
      <c r="N169" s="346"/>
      <c r="O169" s="342">
        <v>192.12</v>
      </c>
      <c r="P169" s="344">
        <v>198.07</v>
      </c>
    </row>
    <row r="170" spans="1:16" x14ac:dyDescent="0.3">
      <c r="A170" s="60" t="s">
        <v>3130</v>
      </c>
      <c r="B170" s="319"/>
      <c r="C170" s="332" t="s">
        <v>5140</v>
      </c>
      <c r="D170" s="281">
        <v>25</v>
      </c>
      <c r="E170" s="39" t="s">
        <v>5228</v>
      </c>
      <c r="F170" s="41" t="s">
        <v>33</v>
      </c>
      <c r="G170" s="106" t="s">
        <v>5154</v>
      </c>
      <c r="H170" s="71">
        <v>15.54</v>
      </c>
      <c r="I170" s="71">
        <v>17.98</v>
      </c>
      <c r="J170" s="71">
        <v>15.54</v>
      </c>
      <c r="K170" s="164">
        <v>17.98</v>
      </c>
      <c r="M170" s="71">
        <v>19.27</v>
      </c>
      <c r="N170" s="71">
        <v>22.3</v>
      </c>
      <c r="O170" s="71">
        <v>19.27</v>
      </c>
      <c r="P170" s="164">
        <v>22.3</v>
      </c>
    </row>
    <row r="171" spans="1:16" x14ac:dyDescent="0.3">
      <c r="A171" s="60" t="s">
        <v>3131</v>
      </c>
      <c r="B171" s="319"/>
      <c r="C171" s="332" t="s">
        <v>5140</v>
      </c>
      <c r="D171" s="281">
        <v>8</v>
      </c>
      <c r="E171" s="39" t="s">
        <v>5179</v>
      </c>
      <c r="F171" s="41" t="s">
        <v>33</v>
      </c>
      <c r="G171" s="106" t="s">
        <v>5154</v>
      </c>
      <c r="H171" s="71">
        <v>10.5</v>
      </c>
      <c r="I171" s="71">
        <v>12.14</v>
      </c>
      <c r="J171" s="71">
        <v>10.5</v>
      </c>
      <c r="K171" s="164">
        <v>12.14</v>
      </c>
      <c r="M171" s="71">
        <v>13.02</v>
      </c>
      <c r="N171" s="71">
        <v>15.06</v>
      </c>
      <c r="O171" s="71">
        <v>13.02</v>
      </c>
      <c r="P171" s="164">
        <v>15.06</v>
      </c>
    </row>
    <row r="172" spans="1:16" x14ac:dyDescent="0.3">
      <c r="A172" s="60" t="s">
        <v>3132</v>
      </c>
      <c r="B172" s="319"/>
      <c r="C172" s="333" t="s">
        <v>5145</v>
      </c>
      <c r="D172" s="320"/>
      <c r="E172" s="320"/>
      <c r="F172" s="320"/>
      <c r="G172" s="320"/>
      <c r="H172" s="320"/>
      <c r="I172" s="321"/>
      <c r="J172" s="353">
        <v>26.04</v>
      </c>
      <c r="K172" s="349">
        <v>30.13</v>
      </c>
      <c r="M172" s="347"/>
      <c r="N172" s="348"/>
      <c r="O172" s="353">
        <v>32.29</v>
      </c>
      <c r="P172" s="349">
        <v>37.36</v>
      </c>
    </row>
    <row r="173" spans="1:16" x14ac:dyDescent="0.3">
      <c r="A173" s="60" t="s">
        <v>3133</v>
      </c>
      <c r="B173" s="319"/>
      <c r="C173" s="332" t="s">
        <v>5140</v>
      </c>
      <c r="D173" s="40">
        <v>2376</v>
      </c>
      <c r="E173" s="39" t="s">
        <v>5235</v>
      </c>
      <c r="F173" s="41" t="s">
        <v>5149</v>
      </c>
      <c r="G173" s="106" t="s">
        <v>5236</v>
      </c>
      <c r="H173" s="71">
        <v>8.81</v>
      </c>
      <c r="I173" s="71">
        <v>8.81</v>
      </c>
      <c r="J173" s="71">
        <v>72.45</v>
      </c>
      <c r="K173" s="164">
        <v>72.45</v>
      </c>
      <c r="M173" s="71">
        <v>10.93</v>
      </c>
      <c r="N173" s="71">
        <v>10.93</v>
      </c>
      <c r="O173" s="71">
        <v>89.84</v>
      </c>
      <c r="P173" s="164">
        <v>89.84</v>
      </c>
    </row>
    <row r="174" spans="1:16" x14ac:dyDescent="0.3">
      <c r="A174" s="60" t="s">
        <v>3134</v>
      </c>
      <c r="B174" s="319"/>
      <c r="C174" s="332" t="s">
        <v>5140</v>
      </c>
      <c r="D174" s="40">
        <v>2504</v>
      </c>
      <c r="E174" s="39" t="s">
        <v>5237</v>
      </c>
      <c r="F174" s="41" t="s">
        <v>5149</v>
      </c>
      <c r="G174" s="106" t="s">
        <v>5238</v>
      </c>
      <c r="H174" s="71">
        <v>8.42</v>
      </c>
      <c r="I174" s="71">
        <v>8.42</v>
      </c>
      <c r="J174" s="71">
        <v>9.27</v>
      </c>
      <c r="K174" s="164">
        <v>9.27</v>
      </c>
      <c r="M174" s="71">
        <v>10.45</v>
      </c>
      <c r="N174" s="71">
        <v>10.45</v>
      </c>
      <c r="O174" s="71">
        <v>11.5</v>
      </c>
      <c r="P174" s="164">
        <v>11.5</v>
      </c>
    </row>
    <row r="175" spans="1:16" x14ac:dyDescent="0.3">
      <c r="A175" s="60" t="s">
        <v>3135</v>
      </c>
      <c r="B175" s="319"/>
      <c r="C175" s="332" t="s">
        <v>5140</v>
      </c>
      <c r="D175" s="40">
        <v>2417</v>
      </c>
      <c r="E175" s="39" t="s">
        <v>5239</v>
      </c>
      <c r="F175" s="41" t="s">
        <v>5149</v>
      </c>
      <c r="G175" s="106" t="s">
        <v>5240</v>
      </c>
      <c r="H175" s="71">
        <v>26.25</v>
      </c>
      <c r="I175" s="71">
        <v>26.25</v>
      </c>
      <c r="J175" s="71">
        <v>5.36</v>
      </c>
      <c r="K175" s="164">
        <v>5.36</v>
      </c>
      <c r="M175" s="71">
        <v>32.56</v>
      </c>
      <c r="N175" s="71">
        <v>32.56</v>
      </c>
      <c r="O175" s="71">
        <v>6.65</v>
      </c>
      <c r="P175" s="164">
        <v>6.65</v>
      </c>
    </row>
    <row r="176" spans="1:16" x14ac:dyDescent="0.3">
      <c r="A176" s="60" t="s">
        <v>3136</v>
      </c>
      <c r="B176" s="319"/>
      <c r="C176" s="332" t="s">
        <v>5140</v>
      </c>
      <c r="D176" s="40">
        <v>2246</v>
      </c>
      <c r="E176" s="39" t="s">
        <v>5241</v>
      </c>
      <c r="F176" s="41" t="s">
        <v>5149</v>
      </c>
      <c r="G176" s="106" t="s">
        <v>5242</v>
      </c>
      <c r="H176" s="71">
        <v>22.09</v>
      </c>
      <c r="I176" s="71">
        <v>22.09</v>
      </c>
      <c r="J176" s="71">
        <v>2.5299999999999998</v>
      </c>
      <c r="K176" s="164">
        <v>2.5299999999999998</v>
      </c>
      <c r="M176" s="71">
        <v>27.39</v>
      </c>
      <c r="N176" s="71">
        <v>27.39</v>
      </c>
      <c r="O176" s="71">
        <v>3.14</v>
      </c>
      <c r="P176" s="164">
        <v>3.14</v>
      </c>
    </row>
    <row r="177" spans="1:16" x14ac:dyDescent="0.3">
      <c r="A177" s="60" t="s">
        <v>3137</v>
      </c>
      <c r="B177" s="319"/>
      <c r="C177" s="332" t="s">
        <v>5140</v>
      </c>
      <c r="D177" s="40">
        <v>1672</v>
      </c>
      <c r="E177" s="39" t="s">
        <v>5243</v>
      </c>
      <c r="F177" s="41" t="s">
        <v>5170</v>
      </c>
      <c r="G177" s="106" t="s">
        <v>5244</v>
      </c>
      <c r="H177" s="71">
        <v>2.12</v>
      </c>
      <c r="I177" s="71">
        <v>2.12</v>
      </c>
      <c r="J177" s="71">
        <v>0.26</v>
      </c>
      <c r="K177" s="164">
        <v>0.26</v>
      </c>
      <c r="M177" s="71">
        <v>2.63</v>
      </c>
      <c r="N177" s="71">
        <v>2.63</v>
      </c>
      <c r="O177" s="71">
        <v>0.33</v>
      </c>
      <c r="P177" s="164">
        <v>0.33</v>
      </c>
    </row>
    <row r="178" spans="1:16" x14ac:dyDescent="0.3">
      <c r="A178" s="60" t="s">
        <v>3138</v>
      </c>
      <c r="B178" s="319"/>
      <c r="C178" s="332" t="s">
        <v>5140</v>
      </c>
      <c r="D178" s="40">
        <v>1264</v>
      </c>
      <c r="E178" s="39" t="s">
        <v>5245</v>
      </c>
      <c r="F178" s="41" t="s">
        <v>5170</v>
      </c>
      <c r="G178" s="106" t="s">
        <v>5144</v>
      </c>
      <c r="H178" s="71">
        <v>12.57</v>
      </c>
      <c r="I178" s="71">
        <v>12.57</v>
      </c>
      <c r="J178" s="71">
        <v>0.31</v>
      </c>
      <c r="K178" s="164">
        <v>0.31</v>
      </c>
      <c r="M178" s="71">
        <v>15.59</v>
      </c>
      <c r="N178" s="71">
        <v>15.59</v>
      </c>
      <c r="O178" s="71">
        <v>0.39</v>
      </c>
      <c r="P178" s="164">
        <v>0.39</v>
      </c>
    </row>
    <row r="179" spans="1:16" x14ac:dyDescent="0.3">
      <c r="A179" s="60" t="s">
        <v>3139</v>
      </c>
      <c r="B179" s="319"/>
      <c r="C179" s="332" t="s">
        <v>5140</v>
      </c>
      <c r="D179" s="40">
        <v>1334</v>
      </c>
      <c r="E179" s="39" t="s">
        <v>5246</v>
      </c>
      <c r="F179" s="41" t="s">
        <v>5170</v>
      </c>
      <c r="G179" s="106" t="s">
        <v>5247</v>
      </c>
      <c r="H179" s="71">
        <v>9.5399999999999991</v>
      </c>
      <c r="I179" s="71">
        <v>9.5399999999999991</v>
      </c>
      <c r="J179" s="71">
        <v>1.78</v>
      </c>
      <c r="K179" s="164">
        <v>1.78</v>
      </c>
      <c r="M179" s="71">
        <v>11.84</v>
      </c>
      <c r="N179" s="71">
        <v>11.84</v>
      </c>
      <c r="O179" s="71">
        <v>2.21</v>
      </c>
      <c r="P179" s="164">
        <v>2.21</v>
      </c>
    </row>
    <row r="180" spans="1:16" x14ac:dyDescent="0.3">
      <c r="A180" s="60" t="s">
        <v>3140</v>
      </c>
      <c r="B180" s="319"/>
      <c r="C180" s="332" t="s">
        <v>5140</v>
      </c>
      <c r="D180" s="40">
        <v>2904</v>
      </c>
      <c r="E180" s="39" t="s">
        <v>5169</v>
      </c>
      <c r="F180" s="41" t="s">
        <v>5170</v>
      </c>
      <c r="G180" s="106" t="s">
        <v>5154</v>
      </c>
      <c r="H180" s="71">
        <v>12.1</v>
      </c>
      <c r="I180" s="71">
        <v>12.1</v>
      </c>
      <c r="J180" s="71">
        <v>12.1</v>
      </c>
      <c r="K180" s="164">
        <v>12.1</v>
      </c>
      <c r="M180" s="71">
        <v>15.01</v>
      </c>
      <c r="N180" s="71">
        <v>15.01</v>
      </c>
      <c r="O180" s="71">
        <v>15.01</v>
      </c>
      <c r="P180" s="164">
        <v>15.01</v>
      </c>
    </row>
    <row r="181" spans="1:16" x14ac:dyDescent="0.3">
      <c r="A181" s="60" t="s">
        <v>3141</v>
      </c>
      <c r="B181" s="319"/>
      <c r="C181" s="332" t="s">
        <v>5140</v>
      </c>
      <c r="D181" s="40">
        <v>2150</v>
      </c>
      <c r="E181" s="39" t="s">
        <v>5248</v>
      </c>
      <c r="F181" s="41" t="s">
        <v>5149</v>
      </c>
      <c r="G181" s="106" t="s">
        <v>5249</v>
      </c>
      <c r="H181" s="71">
        <v>7.64</v>
      </c>
      <c r="I181" s="71">
        <v>7.64</v>
      </c>
      <c r="J181" s="71">
        <v>3.33</v>
      </c>
      <c r="K181" s="164">
        <v>3.33</v>
      </c>
      <c r="M181" s="71">
        <v>9.48</v>
      </c>
      <c r="N181" s="71">
        <v>9.48</v>
      </c>
      <c r="O181" s="71">
        <v>4.13</v>
      </c>
      <c r="P181" s="164">
        <v>4.13</v>
      </c>
    </row>
    <row r="182" spans="1:16" x14ac:dyDescent="0.3">
      <c r="A182" s="60" t="s">
        <v>3142</v>
      </c>
      <c r="B182" s="319"/>
      <c r="C182" s="332" t="s">
        <v>5140</v>
      </c>
      <c r="D182" s="40">
        <v>2719</v>
      </c>
      <c r="E182" s="39" t="s">
        <v>5250</v>
      </c>
      <c r="F182" s="41" t="s">
        <v>5149</v>
      </c>
      <c r="G182" s="106" t="s">
        <v>5251</v>
      </c>
      <c r="H182" s="71">
        <v>7.96</v>
      </c>
      <c r="I182" s="71">
        <v>7.96</v>
      </c>
      <c r="J182" s="71">
        <v>9.26</v>
      </c>
      <c r="K182" s="164">
        <v>9.26</v>
      </c>
      <c r="M182" s="71">
        <v>9.8699999999999992</v>
      </c>
      <c r="N182" s="71">
        <v>9.8699999999999992</v>
      </c>
      <c r="O182" s="71">
        <v>11.49</v>
      </c>
      <c r="P182" s="164">
        <v>11.49</v>
      </c>
    </row>
    <row r="183" spans="1:16" x14ac:dyDescent="0.3">
      <c r="A183" s="60" t="s">
        <v>3143</v>
      </c>
      <c r="B183" s="319"/>
      <c r="C183" s="332" t="s">
        <v>5140</v>
      </c>
      <c r="D183" s="40">
        <v>2436</v>
      </c>
      <c r="E183" s="39" t="s">
        <v>5252</v>
      </c>
      <c r="F183" s="41" t="s">
        <v>5149</v>
      </c>
      <c r="G183" s="106" t="s">
        <v>5253</v>
      </c>
      <c r="H183" s="71">
        <v>7.41</v>
      </c>
      <c r="I183" s="71">
        <v>7.41</v>
      </c>
      <c r="J183" s="71">
        <v>3.57</v>
      </c>
      <c r="K183" s="164">
        <v>3.57</v>
      </c>
      <c r="M183" s="71">
        <v>9.1999999999999993</v>
      </c>
      <c r="N183" s="71">
        <v>9.1999999999999993</v>
      </c>
      <c r="O183" s="71">
        <v>4.43</v>
      </c>
      <c r="P183" s="164">
        <v>4.43</v>
      </c>
    </row>
    <row r="184" spans="1:16" ht="24" x14ac:dyDescent="0.3">
      <c r="A184" s="60" t="s">
        <v>3144</v>
      </c>
      <c r="B184" s="319"/>
      <c r="C184" s="332" t="s">
        <v>107</v>
      </c>
      <c r="D184" s="40">
        <v>261602</v>
      </c>
      <c r="E184" s="39" t="s">
        <v>973</v>
      </c>
      <c r="F184" s="41" t="s">
        <v>5254</v>
      </c>
      <c r="G184" s="106" t="s">
        <v>5255</v>
      </c>
      <c r="H184" s="71">
        <v>19.62</v>
      </c>
      <c r="I184" s="71">
        <v>21.25</v>
      </c>
      <c r="J184" s="71">
        <v>8.6300000000000008</v>
      </c>
      <c r="K184" s="164">
        <v>9.34</v>
      </c>
      <c r="M184" s="71">
        <v>24.33</v>
      </c>
      <c r="N184" s="71">
        <v>26.35</v>
      </c>
      <c r="O184" s="71">
        <v>10.71</v>
      </c>
      <c r="P184" s="164">
        <v>11.59</v>
      </c>
    </row>
    <row r="185" spans="1:16" x14ac:dyDescent="0.3">
      <c r="A185" s="60" t="s">
        <v>3145</v>
      </c>
      <c r="B185" s="319"/>
      <c r="C185" s="333" t="s">
        <v>5151</v>
      </c>
      <c r="D185" s="320"/>
      <c r="E185" s="320"/>
      <c r="F185" s="320"/>
      <c r="G185" s="320"/>
      <c r="H185" s="320"/>
      <c r="I185" s="321"/>
      <c r="J185" s="353">
        <v>128.9</v>
      </c>
      <c r="K185" s="349">
        <v>129.61000000000001</v>
      </c>
      <c r="M185" s="347"/>
      <c r="N185" s="348"/>
      <c r="O185" s="353">
        <v>159.83000000000001</v>
      </c>
      <c r="P185" s="349">
        <v>160.71</v>
      </c>
    </row>
    <row r="186" spans="1:16" x14ac:dyDescent="0.25">
      <c r="A186" s="60" t="s">
        <v>3146</v>
      </c>
      <c r="B186" s="37"/>
      <c r="C186" s="327"/>
      <c r="D186" s="37"/>
      <c r="E186" s="37"/>
      <c r="F186" s="37"/>
      <c r="G186" s="37"/>
      <c r="H186" s="37"/>
      <c r="I186" s="37"/>
      <c r="J186" s="327"/>
      <c r="K186" s="37"/>
    </row>
    <row r="187" spans="1:16" x14ac:dyDescent="0.3">
      <c r="A187" s="60" t="s">
        <v>3147</v>
      </c>
      <c r="B187" s="312">
        <v>84</v>
      </c>
      <c r="C187" s="329" t="s">
        <v>5133</v>
      </c>
      <c r="D187" s="313" t="s">
        <v>75</v>
      </c>
      <c r="E187" s="313" t="s">
        <v>77</v>
      </c>
      <c r="F187" s="313" t="s">
        <v>5134</v>
      </c>
      <c r="G187" s="313" t="s">
        <v>5135</v>
      </c>
      <c r="H187" s="314" t="s">
        <v>5136</v>
      </c>
      <c r="I187" s="315"/>
      <c r="J187" s="337" t="s">
        <v>5137</v>
      </c>
      <c r="K187" s="316"/>
      <c r="M187" s="345"/>
      <c r="N187" s="348"/>
      <c r="O187" s="345"/>
      <c r="P187" s="347"/>
    </row>
    <row r="188" spans="1:16" x14ac:dyDescent="0.3">
      <c r="A188" s="60" t="s">
        <v>3148</v>
      </c>
      <c r="B188" s="317"/>
      <c r="C188" s="330"/>
      <c r="D188" s="318"/>
      <c r="E188" s="318"/>
      <c r="F188" s="318"/>
      <c r="G188" s="318"/>
      <c r="H188" s="277" t="s">
        <v>5138</v>
      </c>
      <c r="I188" s="277" t="s">
        <v>5139</v>
      </c>
      <c r="J188" s="338" t="s">
        <v>5138</v>
      </c>
      <c r="K188" s="278" t="s">
        <v>5139</v>
      </c>
      <c r="M188" s="346"/>
      <c r="N188" s="346"/>
      <c r="O188" s="346"/>
      <c r="P188" s="345"/>
    </row>
    <row r="189" spans="1:16" ht="24" x14ac:dyDescent="0.3">
      <c r="A189" s="60" t="s">
        <v>3149</v>
      </c>
      <c r="B189" s="47"/>
      <c r="C189" s="331" t="s">
        <v>127</v>
      </c>
      <c r="D189" s="38" t="s">
        <v>909</v>
      </c>
      <c r="E189" s="279" t="s">
        <v>5510</v>
      </c>
      <c r="F189" s="280" t="s">
        <v>143</v>
      </c>
      <c r="G189" s="283"/>
      <c r="H189" s="283"/>
      <c r="I189" s="283"/>
      <c r="J189" s="342">
        <v>320.3</v>
      </c>
      <c r="K189" s="344">
        <v>326.06</v>
      </c>
      <c r="M189" s="346"/>
      <c r="N189" s="346"/>
      <c r="O189" s="342">
        <v>397.15</v>
      </c>
      <c r="P189" s="344">
        <v>404.3</v>
      </c>
    </row>
    <row r="190" spans="1:16" x14ac:dyDescent="0.3">
      <c r="A190" s="60" t="s">
        <v>3150</v>
      </c>
      <c r="B190" s="319"/>
      <c r="C190" s="332" t="s">
        <v>5140</v>
      </c>
      <c r="D190" s="281">
        <v>25</v>
      </c>
      <c r="E190" s="39" t="s">
        <v>5228</v>
      </c>
      <c r="F190" s="41" t="s">
        <v>33</v>
      </c>
      <c r="G190" s="106" t="s">
        <v>5238</v>
      </c>
      <c r="H190" s="71">
        <v>15.54</v>
      </c>
      <c r="I190" s="71">
        <v>17.98</v>
      </c>
      <c r="J190" s="71">
        <v>17.09</v>
      </c>
      <c r="K190" s="164">
        <v>19.78</v>
      </c>
      <c r="M190" s="71">
        <v>19.27</v>
      </c>
      <c r="N190" s="71">
        <v>22.3</v>
      </c>
      <c r="O190" s="71">
        <v>21.2</v>
      </c>
      <c r="P190" s="164">
        <v>24.53</v>
      </c>
    </row>
    <row r="191" spans="1:16" x14ac:dyDescent="0.3">
      <c r="A191" s="60" t="s">
        <v>3151</v>
      </c>
      <c r="B191" s="319"/>
      <c r="C191" s="332" t="s">
        <v>5140</v>
      </c>
      <c r="D191" s="281">
        <v>8</v>
      </c>
      <c r="E191" s="39" t="s">
        <v>5179</v>
      </c>
      <c r="F191" s="41" t="s">
        <v>33</v>
      </c>
      <c r="G191" s="106" t="s">
        <v>5238</v>
      </c>
      <c r="H191" s="71">
        <v>10.5</v>
      </c>
      <c r="I191" s="71">
        <v>12.14</v>
      </c>
      <c r="J191" s="71">
        <v>11.54</v>
      </c>
      <c r="K191" s="164">
        <v>13.36</v>
      </c>
      <c r="M191" s="71">
        <v>13.02</v>
      </c>
      <c r="N191" s="71">
        <v>15.06</v>
      </c>
      <c r="O191" s="71">
        <v>14.32</v>
      </c>
      <c r="P191" s="164">
        <v>16.57</v>
      </c>
    </row>
    <row r="192" spans="1:16" x14ac:dyDescent="0.3">
      <c r="A192" s="60" t="s">
        <v>3152</v>
      </c>
      <c r="B192" s="319"/>
      <c r="C192" s="333" t="s">
        <v>5145</v>
      </c>
      <c r="D192" s="320"/>
      <c r="E192" s="320"/>
      <c r="F192" s="320"/>
      <c r="G192" s="320"/>
      <c r="H192" s="320"/>
      <c r="I192" s="321"/>
      <c r="J192" s="353">
        <v>28.64</v>
      </c>
      <c r="K192" s="349">
        <v>33.14</v>
      </c>
      <c r="M192" s="347"/>
      <c r="N192" s="348"/>
      <c r="O192" s="353">
        <v>35.520000000000003</v>
      </c>
      <c r="P192" s="349">
        <v>41.1</v>
      </c>
    </row>
    <row r="193" spans="1:16" x14ac:dyDescent="0.3">
      <c r="A193" s="60" t="s">
        <v>3153</v>
      </c>
      <c r="B193" s="319"/>
      <c r="C193" s="332" t="s">
        <v>5140</v>
      </c>
      <c r="D193" s="40">
        <v>2376</v>
      </c>
      <c r="E193" s="39" t="s">
        <v>5235</v>
      </c>
      <c r="F193" s="41" t="s">
        <v>5149</v>
      </c>
      <c r="G193" s="106" t="s">
        <v>5256</v>
      </c>
      <c r="H193" s="71">
        <v>8.81</v>
      </c>
      <c r="I193" s="71">
        <v>8.81</v>
      </c>
      <c r="J193" s="71">
        <v>68.56</v>
      </c>
      <c r="K193" s="164">
        <v>68.56</v>
      </c>
      <c r="M193" s="71">
        <v>10.93</v>
      </c>
      <c r="N193" s="71">
        <v>10.93</v>
      </c>
      <c r="O193" s="71">
        <v>85.01</v>
      </c>
      <c r="P193" s="164">
        <v>85.01</v>
      </c>
    </row>
    <row r="194" spans="1:16" x14ac:dyDescent="0.3">
      <c r="A194" s="60" t="s">
        <v>3154</v>
      </c>
      <c r="B194" s="319"/>
      <c r="C194" s="332" t="s">
        <v>5140</v>
      </c>
      <c r="D194" s="40">
        <v>2504</v>
      </c>
      <c r="E194" s="39" t="s">
        <v>5237</v>
      </c>
      <c r="F194" s="41" t="s">
        <v>5149</v>
      </c>
      <c r="G194" s="106" t="s">
        <v>5257</v>
      </c>
      <c r="H194" s="71">
        <v>8.42</v>
      </c>
      <c r="I194" s="71">
        <v>8.42</v>
      </c>
      <c r="J194" s="71">
        <v>39.03</v>
      </c>
      <c r="K194" s="164">
        <v>39.03</v>
      </c>
      <c r="M194" s="71">
        <v>10.45</v>
      </c>
      <c r="N194" s="71">
        <v>10.45</v>
      </c>
      <c r="O194" s="71">
        <v>48.4</v>
      </c>
      <c r="P194" s="164">
        <v>48.4</v>
      </c>
    </row>
    <row r="195" spans="1:16" x14ac:dyDescent="0.3">
      <c r="A195" s="60" t="s">
        <v>3155</v>
      </c>
      <c r="B195" s="319"/>
      <c r="C195" s="332" t="s">
        <v>5140</v>
      </c>
      <c r="D195" s="40">
        <v>2377</v>
      </c>
      <c r="E195" s="39" t="s">
        <v>5258</v>
      </c>
      <c r="F195" s="41" t="s">
        <v>5149</v>
      </c>
      <c r="G195" s="106" t="s">
        <v>5259</v>
      </c>
      <c r="H195" s="71">
        <v>10.79</v>
      </c>
      <c r="I195" s="71">
        <v>10.79</v>
      </c>
      <c r="J195" s="71">
        <v>68.430000000000007</v>
      </c>
      <c r="K195" s="164">
        <v>68.430000000000007</v>
      </c>
      <c r="M195" s="71">
        <v>13.38</v>
      </c>
      <c r="N195" s="71">
        <v>13.38</v>
      </c>
      <c r="O195" s="71">
        <v>84.86</v>
      </c>
      <c r="P195" s="164">
        <v>84.86</v>
      </c>
    </row>
    <row r="196" spans="1:16" x14ac:dyDescent="0.3">
      <c r="A196" s="60" t="s">
        <v>3156</v>
      </c>
      <c r="B196" s="319"/>
      <c r="C196" s="332" t="s">
        <v>5140</v>
      </c>
      <c r="D196" s="40">
        <v>2421</v>
      </c>
      <c r="E196" s="39" t="s">
        <v>5260</v>
      </c>
      <c r="F196" s="41" t="s">
        <v>5149</v>
      </c>
      <c r="G196" s="106" t="s">
        <v>5261</v>
      </c>
      <c r="H196" s="71">
        <v>8.5</v>
      </c>
      <c r="I196" s="71">
        <v>8.5</v>
      </c>
      <c r="J196" s="71">
        <v>12.62</v>
      </c>
      <c r="K196" s="164">
        <v>12.62</v>
      </c>
      <c r="M196" s="71">
        <v>10.54</v>
      </c>
      <c r="N196" s="71">
        <v>10.54</v>
      </c>
      <c r="O196" s="71">
        <v>15.66</v>
      </c>
      <c r="P196" s="164">
        <v>15.66</v>
      </c>
    </row>
    <row r="197" spans="1:16" x14ac:dyDescent="0.3">
      <c r="A197" s="60" t="s">
        <v>3157</v>
      </c>
      <c r="B197" s="319"/>
      <c r="C197" s="332" t="s">
        <v>5140</v>
      </c>
      <c r="D197" s="40">
        <v>2417</v>
      </c>
      <c r="E197" s="39" t="s">
        <v>5239</v>
      </c>
      <c r="F197" s="41" t="s">
        <v>5149</v>
      </c>
      <c r="G197" s="106" t="s">
        <v>5240</v>
      </c>
      <c r="H197" s="71">
        <v>26.25</v>
      </c>
      <c r="I197" s="71">
        <v>26.25</v>
      </c>
      <c r="J197" s="71">
        <v>5.36</v>
      </c>
      <c r="K197" s="164">
        <v>5.36</v>
      </c>
      <c r="M197" s="71">
        <v>32.56</v>
      </c>
      <c r="N197" s="71">
        <v>32.56</v>
      </c>
      <c r="O197" s="71">
        <v>6.65</v>
      </c>
      <c r="P197" s="164">
        <v>6.65</v>
      </c>
    </row>
    <row r="198" spans="1:16" x14ac:dyDescent="0.3">
      <c r="A198" s="60" t="s">
        <v>3158</v>
      </c>
      <c r="B198" s="319"/>
      <c r="C198" s="332" t="s">
        <v>5140</v>
      </c>
      <c r="D198" s="40">
        <v>2246</v>
      </c>
      <c r="E198" s="39" t="s">
        <v>5241</v>
      </c>
      <c r="F198" s="41" t="s">
        <v>5149</v>
      </c>
      <c r="G198" s="106" t="s">
        <v>5242</v>
      </c>
      <c r="H198" s="71">
        <v>22.09</v>
      </c>
      <c r="I198" s="71">
        <v>22.09</v>
      </c>
      <c r="J198" s="71">
        <v>2.5299999999999998</v>
      </c>
      <c r="K198" s="164">
        <v>2.5299999999999998</v>
      </c>
      <c r="M198" s="71">
        <v>27.39</v>
      </c>
      <c r="N198" s="71">
        <v>27.39</v>
      </c>
      <c r="O198" s="71">
        <v>3.14</v>
      </c>
      <c r="P198" s="164">
        <v>3.14</v>
      </c>
    </row>
    <row r="199" spans="1:16" x14ac:dyDescent="0.3">
      <c r="A199" s="60" t="s">
        <v>3159</v>
      </c>
      <c r="B199" s="319"/>
      <c r="C199" s="332" t="s">
        <v>5140</v>
      </c>
      <c r="D199" s="40">
        <v>1672</v>
      </c>
      <c r="E199" s="39" t="s">
        <v>5243</v>
      </c>
      <c r="F199" s="41" t="s">
        <v>5170</v>
      </c>
      <c r="G199" s="106" t="s">
        <v>5262</v>
      </c>
      <c r="H199" s="71">
        <v>2.12</v>
      </c>
      <c r="I199" s="71">
        <v>2.12</v>
      </c>
      <c r="J199" s="71">
        <v>0.54</v>
      </c>
      <c r="K199" s="164">
        <v>0.54</v>
      </c>
      <c r="M199" s="71">
        <v>2.63</v>
      </c>
      <c r="N199" s="71">
        <v>2.63</v>
      </c>
      <c r="O199" s="71">
        <v>0.67</v>
      </c>
      <c r="P199" s="164">
        <v>0.67</v>
      </c>
    </row>
    <row r="200" spans="1:16" x14ac:dyDescent="0.3">
      <c r="A200" s="60" t="s">
        <v>3160</v>
      </c>
      <c r="B200" s="319"/>
      <c r="C200" s="332" t="s">
        <v>5140</v>
      </c>
      <c r="D200" s="40">
        <v>1264</v>
      </c>
      <c r="E200" s="39" t="s">
        <v>5245</v>
      </c>
      <c r="F200" s="41" t="s">
        <v>5170</v>
      </c>
      <c r="G200" s="106" t="s">
        <v>5263</v>
      </c>
      <c r="H200" s="71">
        <v>12.57</v>
      </c>
      <c r="I200" s="71">
        <v>12.57</v>
      </c>
      <c r="J200" s="71">
        <v>0.64</v>
      </c>
      <c r="K200" s="164">
        <v>0.64</v>
      </c>
      <c r="M200" s="71">
        <v>15.59</v>
      </c>
      <c r="N200" s="71">
        <v>15.59</v>
      </c>
      <c r="O200" s="71">
        <v>0.8</v>
      </c>
      <c r="P200" s="164">
        <v>0.8</v>
      </c>
    </row>
    <row r="201" spans="1:16" x14ac:dyDescent="0.3">
      <c r="A201" s="60" t="s">
        <v>3161</v>
      </c>
      <c r="B201" s="319"/>
      <c r="C201" s="332" t="s">
        <v>5140</v>
      </c>
      <c r="D201" s="40">
        <v>1334</v>
      </c>
      <c r="E201" s="39" t="s">
        <v>5246</v>
      </c>
      <c r="F201" s="41" t="s">
        <v>5170</v>
      </c>
      <c r="G201" s="106" t="s">
        <v>5264</v>
      </c>
      <c r="H201" s="71">
        <v>9.5399999999999991</v>
      </c>
      <c r="I201" s="71">
        <v>9.5399999999999991</v>
      </c>
      <c r="J201" s="71">
        <v>3.56</v>
      </c>
      <c r="K201" s="164">
        <v>3.56</v>
      </c>
      <c r="M201" s="71">
        <v>11.84</v>
      </c>
      <c r="N201" s="71">
        <v>11.84</v>
      </c>
      <c r="O201" s="71">
        <v>4.42</v>
      </c>
      <c r="P201" s="164">
        <v>4.42</v>
      </c>
    </row>
    <row r="202" spans="1:16" x14ac:dyDescent="0.3">
      <c r="A202" s="60" t="s">
        <v>3162</v>
      </c>
      <c r="B202" s="319"/>
      <c r="C202" s="332" t="s">
        <v>5140</v>
      </c>
      <c r="D202" s="40">
        <v>2908</v>
      </c>
      <c r="E202" s="39" t="s">
        <v>5169</v>
      </c>
      <c r="F202" s="41" t="s">
        <v>5170</v>
      </c>
      <c r="G202" s="106" t="s">
        <v>5154</v>
      </c>
      <c r="H202" s="71">
        <v>60.13</v>
      </c>
      <c r="I202" s="71">
        <v>60.13</v>
      </c>
      <c r="J202" s="71">
        <v>60.13</v>
      </c>
      <c r="K202" s="164">
        <v>60.13</v>
      </c>
      <c r="M202" s="71">
        <v>74.56</v>
      </c>
      <c r="N202" s="71">
        <v>74.56</v>
      </c>
      <c r="O202" s="71">
        <v>74.56</v>
      </c>
      <c r="P202" s="164">
        <v>74.56</v>
      </c>
    </row>
    <row r="203" spans="1:16" x14ac:dyDescent="0.3">
      <c r="A203" s="60" t="s">
        <v>3163</v>
      </c>
      <c r="B203" s="319"/>
      <c r="C203" s="332" t="s">
        <v>5140</v>
      </c>
      <c r="D203" s="40">
        <v>2150</v>
      </c>
      <c r="E203" s="39" t="s">
        <v>5248</v>
      </c>
      <c r="F203" s="41" t="s">
        <v>5149</v>
      </c>
      <c r="G203" s="106" t="s">
        <v>5249</v>
      </c>
      <c r="H203" s="71">
        <v>7.64</v>
      </c>
      <c r="I203" s="71">
        <v>7.64</v>
      </c>
      <c r="J203" s="71">
        <v>3.33</v>
      </c>
      <c r="K203" s="164">
        <v>3.33</v>
      </c>
      <c r="M203" s="71">
        <v>9.48</v>
      </c>
      <c r="N203" s="71">
        <v>9.48</v>
      </c>
      <c r="O203" s="71">
        <v>4.13</v>
      </c>
      <c r="P203" s="164">
        <v>4.13</v>
      </c>
    </row>
    <row r="204" spans="1:16" x14ac:dyDescent="0.3">
      <c r="A204" s="60" t="s">
        <v>3164</v>
      </c>
      <c r="B204" s="319"/>
      <c r="C204" s="332" t="s">
        <v>5140</v>
      </c>
      <c r="D204" s="40">
        <v>2719</v>
      </c>
      <c r="E204" s="39" t="s">
        <v>5250</v>
      </c>
      <c r="F204" s="41" t="s">
        <v>5149</v>
      </c>
      <c r="G204" s="106" t="s">
        <v>5265</v>
      </c>
      <c r="H204" s="71">
        <v>7.96</v>
      </c>
      <c r="I204" s="71">
        <v>7.96</v>
      </c>
      <c r="J204" s="71">
        <v>8.74</v>
      </c>
      <c r="K204" s="164">
        <v>8.74</v>
      </c>
      <c r="M204" s="71">
        <v>9.8699999999999992</v>
      </c>
      <c r="N204" s="71">
        <v>9.8699999999999992</v>
      </c>
      <c r="O204" s="71">
        <v>10.84</v>
      </c>
      <c r="P204" s="164">
        <v>10.84</v>
      </c>
    </row>
    <row r="205" spans="1:16" x14ac:dyDescent="0.3">
      <c r="A205" s="60" t="s">
        <v>3165</v>
      </c>
      <c r="B205" s="319"/>
      <c r="C205" s="332" t="s">
        <v>5140</v>
      </c>
      <c r="D205" s="40">
        <v>2436</v>
      </c>
      <c r="E205" s="39" t="s">
        <v>5252</v>
      </c>
      <c r="F205" s="41" t="s">
        <v>5149</v>
      </c>
      <c r="G205" s="106" t="s">
        <v>5266</v>
      </c>
      <c r="H205" s="71">
        <v>7.41</v>
      </c>
      <c r="I205" s="71">
        <v>7.41</v>
      </c>
      <c r="J205" s="71">
        <v>2.83</v>
      </c>
      <c r="K205" s="164">
        <v>2.83</v>
      </c>
      <c r="M205" s="71">
        <v>9.1999999999999993</v>
      </c>
      <c r="N205" s="71">
        <v>9.1999999999999993</v>
      </c>
      <c r="O205" s="71">
        <v>3.51</v>
      </c>
      <c r="P205" s="164">
        <v>3.51</v>
      </c>
    </row>
    <row r="206" spans="1:16" ht="24" x14ac:dyDescent="0.3">
      <c r="A206" s="60" t="s">
        <v>3166</v>
      </c>
      <c r="B206" s="319"/>
      <c r="C206" s="332" t="s">
        <v>107</v>
      </c>
      <c r="D206" s="40">
        <v>261602</v>
      </c>
      <c r="E206" s="39" t="s">
        <v>973</v>
      </c>
      <c r="F206" s="41" t="s">
        <v>5254</v>
      </c>
      <c r="G206" s="106" t="s">
        <v>5267</v>
      </c>
      <c r="H206" s="71">
        <v>19.62</v>
      </c>
      <c r="I206" s="71">
        <v>21.25</v>
      </c>
      <c r="J206" s="71">
        <v>15.3</v>
      </c>
      <c r="K206" s="164">
        <v>16.57</v>
      </c>
      <c r="M206" s="71">
        <v>24.33</v>
      </c>
      <c r="N206" s="71">
        <v>26.35</v>
      </c>
      <c r="O206" s="71">
        <v>18.98</v>
      </c>
      <c r="P206" s="164">
        <v>20.55</v>
      </c>
    </row>
    <row r="207" spans="1:16" x14ac:dyDescent="0.3">
      <c r="A207" s="60" t="s">
        <v>3167</v>
      </c>
      <c r="B207" s="319"/>
      <c r="C207" s="333" t="s">
        <v>5151</v>
      </c>
      <c r="D207" s="320"/>
      <c r="E207" s="320"/>
      <c r="F207" s="320"/>
      <c r="G207" s="320"/>
      <c r="H207" s="320"/>
      <c r="I207" s="321"/>
      <c r="J207" s="353">
        <v>291.64999999999998</v>
      </c>
      <c r="K207" s="349">
        <v>292.92</v>
      </c>
      <c r="M207" s="347"/>
      <c r="N207" s="348"/>
      <c r="O207" s="353">
        <v>361.63</v>
      </c>
      <c r="P207" s="349">
        <v>363.2</v>
      </c>
    </row>
    <row r="208" spans="1:16" x14ac:dyDescent="0.25">
      <c r="A208" s="60" t="s">
        <v>3168</v>
      </c>
      <c r="B208" s="37"/>
      <c r="C208" s="327"/>
      <c r="D208" s="37"/>
      <c r="E208" s="37"/>
      <c r="F208" s="37"/>
      <c r="G208" s="37"/>
      <c r="H208" s="37"/>
      <c r="I208" s="37"/>
      <c r="J208" s="327"/>
      <c r="K208" s="37"/>
    </row>
    <row r="209" spans="1:16" x14ac:dyDescent="0.3">
      <c r="A209" s="60" t="s">
        <v>3169</v>
      </c>
      <c r="B209" s="312">
        <v>85</v>
      </c>
      <c r="C209" s="329" t="s">
        <v>5133</v>
      </c>
      <c r="D209" s="313" t="s">
        <v>75</v>
      </c>
      <c r="E209" s="313" t="s">
        <v>77</v>
      </c>
      <c r="F209" s="313" t="s">
        <v>5134</v>
      </c>
      <c r="G209" s="313" t="s">
        <v>5135</v>
      </c>
      <c r="H209" s="314" t="s">
        <v>5136</v>
      </c>
      <c r="I209" s="315"/>
      <c r="J209" s="337" t="s">
        <v>5137</v>
      </c>
      <c r="K209" s="316"/>
      <c r="M209" s="345"/>
      <c r="N209" s="348"/>
      <c r="O209" s="345"/>
      <c r="P209" s="347"/>
    </row>
    <row r="210" spans="1:16" x14ac:dyDescent="0.3">
      <c r="A210" s="60" t="s">
        <v>3170</v>
      </c>
      <c r="B210" s="317"/>
      <c r="C210" s="330"/>
      <c r="D210" s="318"/>
      <c r="E210" s="318"/>
      <c r="F210" s="318"/>
      <c r="G210" s="318"/>
      <c r="H210" s="277" t="s">
        <v>5138</v>
      </c>
      <c r="I210" s="277" t="s">
        <v>5139</v>
      </c>
      <c r="J210" s="338" t="s">
        <v>5138</v>
      </c>
      <c r="K210" s="278" t="s">
        <v>5139</v>
      </c>
      <c r="M210" s="346"/>
      <c r="N210" s="346"/>
      <c r="O210" s="346"/>
      <c r="P210" s="345"/>
    </row>
    <row r="211" spans="1:16" x14ac:dyDescent="0.3">
      <c r="A211" s="60" t="s">
        <v>3171</v>
      </c>
      <c r="B211" s="47"/>
      <c r="C211" s="331" t="s">
        <v>127</v>
      </c>
      <c r="D211" s="38" t="s">
        <v>912</v>
      </c>
      <c r="E211" s="282" t="s">
        <v>913</v>
      </c>
      <c r="F211" s="280" t="s">
        <v>143</v>
      </c>
      <c r="G211" s="283"/>
      <c r="H211" s="283"/>
      <c r="I211" s="283"/>
      <c r="J211" s="342">
        <v>295.36</v>
      </c>
      <c r="K211" s="344">
        <v>300.89999999999998</v>
      </c>
      <c r="M211" s="346"/>
      <c r="N211" s="346"/>
      <c r="O211" s="342">
        <v>366.23</v>
      </c>
      <c r="P211" s="344">
        <v>373.1</v>
      </c>
    </row>
    <row r="212" spans="1:16" x14ac:dyDescent="0.3">
      <c r="A212" s="60" t="s">
        <v>3172</v>
      </c>
      <c r="B212" s="319"/>
      <c r="C212" s="332" t="s">
        <v>5140</v>
      </c>
      <c r="D212" s="281">
        <v>25</v>
      </c>
      <c r="E212" s="39" t="s">
        <v>5228</v>
      </c>
      <c r="F212" s="41" t="s">
        <v>33</v>
      </c>
      <c r="G212" s="106" t="s">
        <v>5238</v>
      </c>
      <c r="H212" s="71">
        <v>15.54</v>
      </c>
      <c r="I212" s="71">
        <v>17.98</v>
      </c>
      <c r="J212" s="71">
        <v>17.09</v>
      </c>
      <c r="K212" s="164">
        <v>19.78</v>
      </c>
      <c r="M212" s="71">
        <v>19.27</v>
      </c>
      <c r="N212" s="71">
        <v>22.3</v>
      </c>
      <c r="O212" s="71">
        <v>21.2</v>
      </c>
      <c r="P212" s="164">
        <v>24.53</v>
      </c>
    </row>
    <row r="213" spans="1:16" x14ac:dyDescent="0.3">
      <c r="A213" s="60" t="s">
        <v>3173</v>
      </c>
      <c r="B213" s="319"/>
      <c r="C213" s="332" t="s">
        <v>5140</v>
      </c>
      <c r="D213" s="281">
        <v>8</v>
      </c>
      <c r="E213" s="39" t="s">
        <v>5179</v>
      </c>
      <c r="F213" s="41" t="s">
        <v>33</v>
      </c>
      <c r="G213" s="106" t="s">
        <v>5238</v>
      </c>
      <c r="H213" s="71">
        <v>10.5</v>
      </c>
      <c r="I213" s="71">
        <v>12.14</v>
      </c>
      <c r="J213" s="71">
        <v>11.54</v>
      </c>
      <c r="K213" s="164">
        <v>13.36</v>
      </c>
      <c r="M213" s="71">
        <v>13.02</v>
      </c>
      <c r="N213" s="71">
        <v>15.06</v>
      </c>
      <c r="O213" s="71">
        <v>14.32</v>
      </c>
      <c r="P213" s="164">
        <v>16.57</v>
      </c>
    </row>
    <row r="214" spans="1:16" x14ac:dyDescent="0.3">
      <c r="A214" s="60" t="s">
        <v>3174</v>
      </c>
      <c r="B214" s="319"/>
      <c r="C214" s="333" t="s">
        <v>5145</v>
      </c>
      <c r="D214" s="320"/>
      <c r="E214" s="320"/>
      <c r="F214" s="320"/>
      <c r="G214" s="320"/>
      <c r="H214" s="320"/>
      <c r="I214" s="321"/>
      <c r="J214" s="353">
        <v>28.64</v>
      </c>
      <c r="K214" s="349">
        <v>33.14</v>
      </c>
      <c r="M214" s="347"/>
      <c r="N214" s="348"/>
      <c r="O214" s="353">
        <v>35.520000000000003</v>
      </c>
      <c r="P214" s="349">
        <v>41.1</v>
      </c>
    </row>
    <row r="215" spans="1:16" x14ac:dyDescent="0.3">
      <c r="A215" s="60" t="s">
        <v>3175</v>
      </c>
      <c r="B215" s="319"/>
      <c r="C215" s="332" t="s">
        <v>5140</v>
      </c>
      <c r="D215" s="40">
        <v>2376</v>
      </c>
      <c r="E215" s="39" t="s">
        <v>5235</v>
      </c>
      <c r="F215" s="41" t="s">
        <v>5149</v>
      </c>
      <c r="G215" s="106" t="s">
        <v>5256</v>
      </c>
      <c r="H215" s="71">
        <v>8.81</v>
      </c>
      <c r="I215" s="71">
        <v>8.81</v>
      </c>
      <c r="J215" s="71">
        <v>68.56</v>
      </c>
      <c r="K215" s="164">
        <v>68.56</v>
      </c>
      <c r="M215" s="71">
        <v>10.93</v>
      </c>
      <c r="N215" s="71">
        <v>10.93</v>
      </c>
      <c r="O215" s="71">
        <v>85.01</v>
      </c>
      <c r="P215" s="164">
        <v>85.01</v>
      </c>
    </row>
    <row r="216" spans="1:16" x14ac:dyDescent="0.3">
      <c r="A216" s="60" t="s">
        <v>3176</v>
      </c>
      <c r="B216" s="319"/>
      <c r="C216" s="332" t="s">
        <v>5140</v>
      </c>
      <c r="D216" s="40">
        <v>2504</v>
      </c>
      <c r="E216" s="39" t="s">
        <v>5237</v>
      </c>
      <c r="F216" s="41" t="s">
        <v>5149</v>
      </c>
      <c r="G216" s="106" t="s">
        <v>5257</v>
      </c>
      <c r="H216" s="71">
        <v>8.42</v>
      </c>
      <c r="I216" s="71">
        <v>8.42</v>
      </c>
      <c r="J216" s="71">
        <v>39.03</v>
      </c>
      <c r="K216" s="164">
        <v>39.03</v>
      </c>
      <c r="M216" s="71">
        <v>10.45</v>
      </c>
      <c r="N216" s="71">
        <v>10.45</v>
      </c>
      <c r="O216" s="71">
        <v>48.4</v>
      </c>
      <c r="P216" s="164">
        <v>48.4</v>
      </c>
    </row>
    <row r="217" spans="1:16" x14ac:dyDescent="0.3">
      <c r="A217" s="60" t="s">
        <v>3177</v>
      </c>
      <c r="B217" s="319"/>
      <c r="C217" s="332" t="s">
        <v>5140</v>
      </c>
      <c r="D217" s="40">
        <v>2377</v>
      </c>
      <c r="E217" s="39" t="s">
        <v>5258</v>
      </c>
      <c r="F217" s="41" t="s">
        <v>5149</v>
      </c>
      <c r="G217" s="106" t="s">
        <v>5259</v>
      </c>
      <c r="H217" s="71">
        <v>10.79</v>
      </c>
      <c r="I217" s="71">
        <v>10.79</v>
      </c>
      <c r="J217" s="71">
        <v>68.430000000000007</v>
      </c>
      <c r="K217" s="164">
        <v>68.430000000000007</v>
      </c>
      <c r="M217" s="71">
        <v>13.38</v>
      </c>
      <c r="N217" s="71">
        <v>13.38</v>
      </c>
      <c r="O217" s="71">
        <v>84.86</v>
      </c>
      <c r="P217" s="164">
        <v>84.86</v>
      </c>
    </row>
    <row r="218" spans="1:16" x14ac:dyDescent="0.3">
      <c r="A218" s="60" t="s">
        <v>3178</v>
      </c>
      <c r="B218" s="319"/>
      <c r="C218" s="332" t="s">
        <v>5140</v>
      </c>
      <c r="D218" s="40">
        <v>2417</v>
      </c>
      <c r="E218" s="39" t="s">
        <v>5239</v>
      </c>
      <c r="F218" s="41" t="s">
        <v>5149</v>
      </c>
      <c r="G218" s="106" t="s">
        <v>5240</v>
      </c>
      <c r="H218" s="71">
        <v>26.25</v>
      </c>
      <c r="I218" s="71">
        <v>26.25</v>
      </c>
      <c r="J218" s="71">
        <v>5.36</v>
      </c>
      <c r="K218" s="164">
        <v>5.36</v>
      </c>
      <c r="M218" s="71">
        <v>32.56</v>
      </c>
      <c r="N218" s="71">
        <v>32.56</v>
      </c>
      <c r="O218" s="71">
        <v>6.65</v>
      </c>
      <c r="P218" s="164">
        <v>6.65</v>
      </c>
    </row>
    <row r="219" spans="1:16" x14ac:dyDescent="0.3">
      <c r="A219" s="60" t="s">
        <v>3179</v>
      </c>
      <c r="B219" s="319"/>
      <c r="C219" s="332" t="s">
        <v>5140</v>
      </c>
      <c r="D219" s="40">
        <v>2246</v>
      </c>
      <c r="E219" s="39" t="s">
        <v>5241</v>
      </c>
      <c r="F219" s="41" t="s">
        <v>5149</v>
      </c>
      <c r="G219" s="106" t="s">
        <v>5242</v>
      </c>
      <c r="H219" s="71">
        <v>22.09</v>
      </c>
      <c r="I219" s="71">
        <v>22.09</v>
      </c>
      <c r="J219" s="71">
        <v>2.5299999999999998</v>
      </c>
      <c r="K219" s="164">
        <v>2.5299999999999998</v>
      </c>
      <c r="M219" s="71">
        <v>27.39</v>
      </c>
      <c r="N219" s="71">
        <v>27.39</v>
      </c>
      <c r="O219" s="71">
        <v>3.14</v>
      </c>
      <c r="P219" s="164">
        <v>3.14</v>
      </c>
    </row>
    <row r="220" spans="1:16" x14ac:dyDescent="0.3">
      <c r="A220" s="60" t="s">
        <v>3180</v>
      </c>
      <c r="B220" s="319"/>
      <c r="C220" s="332" t="s">
        <v>5140</v>
      </c>
      <c r="D220" s="40">
        <v>1672</v>
      </c>
      <c r="E220" s="39" t="s">
        <v>5243</v>
      </c>
      <c r="F220" s="41" t="s">
        <v>5170</v>
      </c>
      <c r="G220" s="106" t="s">
        <v>5262</v>
      </c>
      <c r="H220" s="71">
        <v>2.12</v>
      </c>
      <c r="I220" s="71">
        <v>2.12</v>
      </c>
      <c r="J220" s="71">
        <v>0.54</v>
      </c>
      <c r="K220" s="164">
        <v>0.54</v>
      </c>
      <c r="M220" s="71">
        <v>2.63</v>
      </c>
      <c r="N220" s="71">
        <v>2.63</v>
      </c>
      <c r="O220" s="71">
        <v>0.67</v>
      </c>
      <c r="P220" s="164">
        <v>0.67</v>
      </c>
    </row>
    <row r="221" spans="1:16" x14ac:dyDescent="0.3">
      <c r="A221" s="60" t="s">
        <v>3181</v>
      </c>
      <c r="B221" s="319"/>
      <c r="C221" s="332" t="s">
        <v>5140</v>
      </c>
      <c r="D221" s="40">
        <v>1264</v>
      </c>
      <c r="E221" s="39" t="s">
        <v>5245</v>
      </c>
      <c r="F221" s="41" t="s">
        <v>5170</v>
      </c>
      <c r="G221" s="106" t="s">
        <v>5263</v>
      </c>
      <c r="H221" s="71">
        <v>12.57</v>
      </c>
      <c r="I221" s="71">
        <v>12.57</v>
      </c>
      <c r="J221" s="71">
        <v>0.64</v>
      </c>
      <c r="K221" s="164">
        <v>0.64</v>
      </c>
      <c r="M221" s="71">
        <v>15.59</v>
      </c>
      <c r="N221" s="71">
        <v>15.59</v>
      </c>
      <c r="O221" s="71">
        <v>0.8</v>
      </c>
      <c r="P221" s="164">
        <v>0.8</v>
      </c>
    </row>
    <row r="222" spans="1:16" x14ac:dyDescent="0.3">
      <c r="A222" s="60" t="s">
        <v>3182</v>
      </c>
      <c r="B222" s="319"/>
      <c r="C222" s="332" t="s">
        <v>5140</v>
      </c>
      <c r="D222" s="40">
        <v>1334</v>
      </c>
      <c r="E222" s="39" t="s">
        <v>5246</v>
      </c>
      <c r="F222" s="41" t="s">
        <v>5170</v>
      </c>
      <c r="G222" s="106" t="s">
        <v>5268</v>
      </c>
      <c r="H222" s="71">
        <v>9.5399999999999991</v>
      </c>
      <c r="I222" s="71">
        <v>9.5399999999999991</v>
      </c>
      <c r="J222" s="71">
        <v>2.2200000000000002</v>
      </c>
      <c r="K222" s="164">
        <v>2.2200000000000002</v>
      </c>
      <c r="M222" s="71">
        <v>11.84</v>
      </c>
      <c r="N222" s="71">
        <v>11.84</v>
      </c>
      <c r="O222" s="71">
        <v>2.76</v>
      </c>
      <c r="P222" s="164">
        <v>2.76</v>
      </c>
    </row>
    <row r="223" spans="1:16" x14ac:dyDescent="0.3">
      <c r="A223" s="60" t="s">
        <v>3183</v>
      </c>
      <c r="B223" s="319"/>
      <c r="C223" s="332" t="s">
        <v>5140</v>
      </c>
      <c r="D223" s="40">
        <v>2908</v>
      </c>
      <c r="E223" s="39" t="s">
        <v>5169</v>
      </c>
      <c r="F223" s="41" t="s">
        <v>5170</v>
      </c>
      <c r="G223" s="106" t="s">
        <v>5154</v>
      </c>
      <c r="H223" s="71">
        <v>60.13</v>
      </c>
      <c r="I223" s="71">
        <v>60.13</v>
      </c>
      <c r="J223" s="71">
        <v>60.13</v>
      </c>
      <c r="K223" s="164">
        <v>60.13</v>
      </c>
      <c r="M223" s="71">
        <v>74.56</v>
      </c>
      <c r="N223" s="71">
        <v>74.56</v>
      </c>
      <c r="O223" s="71">
        <v>74.56</v>
      </c>
      <c r="P223" s="164">
        <v>74.56</v>
      </c>
    </row>
    <row r="224" spans="1:16" x14ac:dyDescent="0.3">
      <c r="A224" s="60" t="s">
        <v>3184</v>
      </c>
      <c r="B224" s="319"/>
      <c r="C224" s="332" t="s">
        <v>5140</v>
      </c>
      <c r="D224" s="40">
        <v>2150</v>
      </c>
      <c r="E224" s="39" t="s">
        <v>5248</v>
      </c>
      <c r="F224" s="41" t="s">
        <v>5149</v>
      </c>
      <c r="G224" s="106" t="s">
        <v>5269</v>
      </c>
      <c r="H224" s="71">
        <v>7.64</v>
      </c>
      <c r="I224" s="71">
        <v>7.64</v>
      </c>
      <c r="J224" s="71">
        <v>2.58</v>
      </c>
      <c r="K224" s="164">
        <v>2.58</v>
      </c>
      <c r="M224" s="71">
        <v>9.48</v>
      </c>
      <c r="N224" s="71">
        <v>9.48</v>
      </c>
      <c r="O224" s="71">
        <v>3.21</v>
      </c>
      <c r="P224" s="164">
        <v>3.21</v>
      </c>
    </row>
    <row r="225" spans="1:16" x14ac:dyDescent="0.25">
      <c r="A225" s="60" t="s">
        <v>3185</v>
      </c>
      <c r="B225" s="37"/>
      <c r="C225" s="332" t="s">
        <v>5140</v>
      </c>
      <c r="D225" s="40">
        <v>2719</v>
      </c>
      <c r="E225" s="39" t="s">
        <v>5250</v>
      </c>
      <c r="F225" s="41" t="s">
        <v>5149</v>
      </c>
      <c r="G225" s="106" t="s">
        <v>5270</v>
      </c>
      <c r="H225" s="71">
        <v>7.96</v>
      </c>
      <c r="I225" s="71">
        <v>7.96</v>
      </c>
      <c r="J225" s="71">
        <v>2.75</v>
      </c>
      <c r="K225" s="164">
        <v>2.75</v>
      </c>
      <c r="M225" s="71">
        <v>9.8699999999999992</v>
      </c>
      <c r="N225" s="71">
        <v>9.8699999999999992</v>
      </c>
      <c r="O225" s="71">
        <v>3.42</v>
      </c>
      <c r="P225" s="164">
        <v>3.42</v>
      </c>
    </row>
    <row r="226" spans="1:16" x14ac:dyDescent="0.25">
      <c r="A226" s="60" t="s">
        <v>3186</v>
      </c>
      <c r="B226" s="37"/>
      <c r="C226" s="332" t="s">
        <v>5140</v>
      </c>
      <c r="D226" s="40">
        <v>2436</v>
      </c>
      <c r="E226" s="39" t="s">
        <v>5252</v>
      </c>
      <c r="F226" s="41" t="s">
        <v>5149</v>
      </c>
      <c r="G226" s="106" t="s">
        <v>5271</v>
      </c>
      <c r="H226" s="71">
        <v>7.41</v>
      </c>
      <c r="I226" s="71">
        <v>7.41</v>
      </c>
      <c r="J226" s="71">
        <v>1.33</v>
      </c>
      <c r="K226" s="164">
        <v>1.33</v>
      </c>
      <c r="M226" s="71">
        <v>9.1999999999999993</v>
      </c>
      <c r="N226" s="71">
        <v>9.1999999999999993</v>
      </c>
      <c r="O226" s="71">
        <v>1.66</v>
      </c>
      <c r="P226" s="164">
        <v>1.66</v>
      </c>
    </row>
    <row r="227" spans="1:16" ht="24" x14ac:dyDescent="0.3">
      <c r="A227" s="60" t="s">
        <v>3187</v>
      </c>
      <c r="B227" s="45"/>
      <c r="C227" s="332" t="s">
        <v>107</v>
      </c>
      <c r="D227" s="40">
        <v>261602</v>
      </c>
      <c r="E227" s="39" t="s">
        <v>973</v>
      </c>
      <c r="F227" s="41" t="s">
        <v>5254</v>
      </c>
      <c r="G227" s="106" t="s">
        <v>5272</v>
      </c>
      <c r="H227" s="71">
        <v>19.62</v>
      </c>
      <c r="I227" s="71">
        <v>21.25</v>
      </c>
      <c r="J227" s="71">
        <v>12.55</v>
      </c>
      <c r="K227" s="164">
        <v>13.59</v>
      </c>
      <c r="M227" s="71">
        <v>24.33</v>
      </c>
      <c r="N227" s="71">
        <v>26.35</v>
      </c>
      <c r="O227" s="71">
        <v>15.57</v>
      </c>
      <c r="P227" s="164">
        <v>16.86</v>
      </c>
    </row>
    <row r="228" spans="1:16" x14ac:dyDescent="0.25">
      <c r="A228" s="60" t="s">
        <v>3188</v>
      </c>
      <c r="B228" s="37"/>
      <c r="C228" s="333" t="s">
        <v>5151</v>
      </c>
      <c r="D228" s="320"/>
      <c r="E228" s="320"/>
      <c r="F228" s="320"/>
      <c r="G228" s="320"/>
      <c r="H228" s="320"/>
      <c r="I228" s="321"/>
      <c r="J228" s="353">
        <v>266.70999999999998</v>
      </c>
      <c r="K228" s="349">
        <v>267.75</v>
      </c>
      <c r="M228" s="347"/>
      <c r="N228" s="348"/>
      <c r="O228" s="353">
        <v>330.71</v>
      </c>
      <c r="P228" s="349">
        <v>332</v>
      </c>
    </row>
    <row r="229" spans="1:16" x14ac:dyDescent="0.25">
      <c r="A229" s="60" t="s">
        <v>3189</v>
      </c>
      <c r="B229" s="37"/>
      <c r="C229" s="327"/>
      <c r="D229" s="37"/>
      <c r="E229" s="37"/>
      <c r="F229" s="37"/>
      <c r="G229" s="37"/>
      <c r="H229" s="37"/>
      <c r="I229" s="37"/>
      <c r="J229" s="327"/>
      <c r="K229" s="37"/>
    </row>
    <row r="230" spans="1:16" x14ac:dyDescent="0.3">
      <c r="A230" s="60" t="s">
        <v>3190</v>
      </c>
      <c r="B230" s="325">
        <v>105</v>
      </c>
      <c r="C230" s="329" t="s">
        <v>5133</v>
      </c>
      <c r="D230" s="313" t="s">
        <v>75</v>
      </c>
      <c r="E230" s="313" t="s">
        <v>77</v>
      </c>
      <c r="F230" s="313" t="s">
        <v>5134</v>
      </c>
      <c r="G230" s="313" t="s">
        <v>5135</v>
      </c>
      <c r="H230" s="314" t="s">
        <v>5136</v>
      </c>
      <c r="I230" s="315"/>
      <c r="J230" s="337" t="s">
        <v>5137</v>
      </c>
      <c r="K230" s="316"/>
      <c r="M230" s="345"/>
      <c r="N230" s="348"/>
      <c r="O230" s="345"/>
      <c r="P230" s="347"/>
    </row>
    <row r="231" spans="1:16" x14ac:dyDescent="0.3">
      <c r="A231" s="60" t="s">
        <v>3191</v>
      </c>
      <c r="B231" s="326"/>
      <c r="C231" s="330"/>
      <c r="D231" s="318"/>
      <c r="E231" s="318"/>
      <c r="F231" s="318"/>
      <c r="G231" s="318"/>
      <c r="H231" s="277" t="s">
        <v>5138</v>
      </c>
      <c r="I231" s="277" t="s">
        <v>5139</v>
      </c>
      <c r="J231" s="338" t="s">
        <v>5138</v>
      </c>
      <c r="K231" s="278" t="s">
        <v>5139</v>
      </c>
      <c r="M231" s="346"/>
      <c r="N231" s="346"/>
      <c r="O231" s="346"/>
      <c r="P231" s="345"/>
    </row>
    <row r="232" spans="1:16" ht="24" x14ac:dyDescent="0.3">
      <c r="A232" s="60" t="s">
        <v>3192</v>
      </c>
      <c r="B232" s="47"/>
      <c r="C232" s="331" t="s">
        <v>127</v>
      </c>
      <c r="D232" s="38" t="s">
        <v>465</v>
      </c>
      <c r="E232" s="279" t="s">
        <v>5511</v>
      </c>
      <c r="F232" s="280" t="s">
        <v>102</v>
      </c>
      <c r="G232" s="283"/>
      <c r="H232" s="283"/>
      <c r="I232" s="283"/>
      <c r="J232" s="342">
        <v>69.510000000000005</v>
      </c>
      <c r="K232" s="344">
        <v>70.33</v>
      </c>
      <c r="M232" s="346"/>
      <c r="N232" s="346"/>
      <c r="O232" s="342">
        <v>86.19</v>
      </c>
      <c r="P232" s="344">
        <v>87.21</v>
      </c>
    </row>
    <row r="233" spans="1:16" x14ac:dyDescent="0.3">
      <c r="A233" s="60" t="s">
        <v>3193</v>
      </c>
      <c r="B233" s="319"/>
      <c r="C233" s="332" t="s">
        <v>5140</v>
      </c>
      <c r="D233" s="281">
        <v>12</v>
      </c>
      <c r="E233" s="39" t="s">
        <v>5209</v>
      </c>
      <c r="F233" s="41" t="s">
        <v>33</v>
      </c>
      <c r="G233" s="106" t="s">
        <v>5230</v>
      </c>
      <c r="H233" s="71">
        <v>15.54</v>
      </c>
      <c r="I233" s="71">
        <v>17.98</v>
      </c>
      <c r="J233" s="71">
        <v>3.1</v>
      </c>
      <c r="K233" s="164">
        <v>3.59</v>
      </c>
      <c r="M233" s="71">
        <v>19.27</v>
      </c>
      <c r="N233" s="71">
        <v>22.3</v>
      </c>
      <c r="O233" s="71">
        <v>3.85</v>
      </c>
      <c r="P233" s="164">
        <v>4.46</v>
      </c>
    </row>
    <row r="234" spans="1:16" x14ac:dyDescent="0.3">
      <c r="A234" s="60" t="s">
        <v>3194</v>
      </c>
      <c r="B234" s="319"/>
      <c r="C234" s="332" t="s">
        <v>5140</v>
      </c>
      <c r="D234" s="281">
        <v>8</v>
      </c>
      <c r="E234" s="39" t="s">
        <v>5179</v>
      </c>
      <c r="F234" s="41" t="s">
        <v>33</v>
      </c>
      <c r="G234" s="106" t="s">
        <v>5230</v>
      </c>
      <c r="H234" s="71">
        <v>10.5</v>
      </c>
      <c r="I234" s="71">
        <v>12.14</v>
      </c>
      <c r="J234" s="71">
        <v>2.09</v>
      </c>
      <c r="K234" s="164">
        <v>2.42</v>
      </c>
      <c r="M234" s="71">
        <v>13.02</v>
      </c>
      <c r="N234" s="71">
        <v>15.06</v>
      </c>
      <c r="O234" s="71">
        <v>2.6</v>
      </c>
      <c r="P234" s="164">
        <v>3.01</v>
      </c>
    </row>
    <row r="235" spans="1:16" x14ac:dyDescent="0.3">
      <c r="A235" s="60" t="s">
        <v>3195</v>
      </c>
      <c r="B235" s="319"/>
      <c r="C235" s="333" t="s">
        <v>5145</v>
      </c>
      <c r="D235" s="320"/>
      <c r="E235" s="320"/>
      <c r="F235" s="320"/>
      <c r="G235" s="320"/>
      <c r="H235" s="320"/>
      <c r="I235" s="321"/>
      <c r="J235" s="353">
        <v>5.2</v>
      </c>
      <c r="K235" s="349">
        <v>6.02</v>
      </c>
      <c r="M235" s="347"/>
      <c r="N235" s="348"/>
      <c r="O235" s="353">
        <v>6.45</v>
      </c>
      <c r="P235" s="349">
        <v>7.47</v>
      </c>
    </row>
    <row r="236" spans="1:16" x14ac:dyDescent="0.3">
      <c r="A236" s="60" t="s">
        <v>3196</v>
      </c>
      <c r="B236" s="319"/>
      <c r="C236" s="332" t="s">
        <v>5210</v>
      </c>
      <c r="D236" s="42" t="s">
        <v>5273</v>
      </c>
      <c r="E236" s="39" t="s">
        <v>5274</v>
      </c>
      <c r="F236" s="41" t="s">
        <v>102</v>
      </c>
      <c r="G236" s="106" t="s">
        <v>5154</v>
      </c>
      <c r="H236" s="71">
        <v>64.31</v>
      </c>
      <c r="I236" s="71">
        <v>64.31</v>
      </c>
      <c r="J236" s="71">
        <v>64.31</v>
      </c>
      <c r="K236" s="164">
        <v>64.31</v>
      </c>
      <c r="M236" s="71">
        <v>79.739999999999995</v>
      </c>
      <c r="N236" s="71">
        <v>79.739999999999995</v>
      </c>
      <c r="O236" s="71">
        <v>79.739999999999995</v>
      </c>
      <c r="P236" s="164">
        <v>79.739999999999995</v>
      </c>
    </row>
    <row r="237" spans="1:16" x14ac:dyDescent="0.3">
      <c r="A237" s="60" t="s">
        <v>3197</v>
      </c>
      <c r="B237" s="319"/>
      <c r="C237" s="333" t="s">
        <v>5151</v>
      </c>
      <c r="D237" s="320"/>
      <c r="E237" s="320"/>
      <c r="F237" s="320"/>
      <c r="G237" s="320"/>
      <c r="H237" s="320"/>
      <c r="I237" s="321"/>
      <c r="J237" s="353">
        <v>64.31</v>
      </c>
      <c r="K237" s="349">
        <v>64.31</v>
      </c>
      <c r="M237" s="347"/>
      <c r="N237" s="348"/>
      <c r="O237" s="353">
        <v>79.739999999999995</v>
      </c>
      <c r="P237" s="349">
        <v>79.739999999999995</v>
      </c>
    </row>
    <row r="238" spans="1:16" x14ac:dyDescent="0.25">
      <c r="A238" s="60" t="s">
        <v>3198</v>
      </c>
      <c r="B238" s="37"/>
      <c r="C238" s="327"/>
      <c r="D238" s="37"/>
      <c r="E238" s="37"/>
      <c r="F238" s="37"/>
      <c r="G238" s="37"/>
      <c r="H238" s="37"/>
      <c r="I238" s="37"/>
      <c r="J238" s="327"/>
      <c r="K238" s="37"/>
    </row>
    <row r="239" spans="1:16" x14ac:dyDescent="0.3">
      <c r="A239" s="60" t="s">
        <v>3199</v>
      </c>
      <c r="B239" s="325">
        <v>128</v>
      </c>
      <c r="C239" s="329" t="s">
        <v>5133</v>
      </c>
      <c r="D239" s="313" t="s">
        <v>75</v>
      </c>
      <c r="E239" s="313" t="s">
        <v>77</v>
      </c>
      <c r="F239" s="313" t="s">
        <v>5134</v>
      </c>
      <c r="G239" s="313" t="s">
        <v>5135</v>
      </c>
      <c r="H239" s="314" t="s">
        <v>5136</v>
      </c>
      <c r="I239" s="315"/>
      <c r="J239" s="337" t="s">
        <v>5137</v>
      </c>
      <c r="K239" s="316"/>
      <c r="M239" s="345"/>
      <c r="N239" s="348"/>
      <c r="O239" s="345"/>
      <c r="P239" s="347"/>
    </row>
    <row r="240" spans="1:16" x14ac:dyDescent="0.3">
      <c r="A240" s="60" t="s">
        <v>3200</v>
      </c>
      <c r="B240" s="326"/>
      <c r="C240" s="330"/>
      <c r="D240" s="318"/>
      <c r="E240" s="318"/>
      <c r="F240" s="318"/>
      <c r="G240" s="318"/>
      <c r="H240" s="277" t="s">
        <v>5138</v>
      </c>
      <c r="I240" s="277" t="s">
        <v>5139</v>
      </c>
      <c r="J240" s="338" t="s">
        <v>5138</v>
      </c>
      <c r="K240" s="278" t="s">
        <v>5139</v>
      </c>
      <c r="M240" s="346"/>
      <c r="N240" s="346"/>
      <c r="O240" s="346"/>
      <c r="P240" s="345"/>
    </row>
    <row r="241" spans="1:16" ht="24" x14ac:dyDescent="0.3">
      <c r="A241" s="60" t="s">
        <v>3201</v>
      </c>
      <c r="B241" s="47"/>
      <c r="C241" s="331" t="s">
        <v>127</v>
      </c>
      <c r="D241" s="38" t="s">
        <v>2117</v>
      </c>
      <c r="E241" s="279" t="s">
        <v>5512</v>
      </c>
      <c r="F241" s="280" t="s">
        <v>108</v>
      </c>
      <c r="G241" s="283"/>
      <c r="H241" s="283"/>
      <c r="I241" s="283"/>
      <c r="J241" s="342">
        <v>354.29</v>
      </c>
      <c r="K241" s="344">
        <v>359.23</v>
      </c>
      <c r="M241" s="346"/>
      <c r="N241" s="346"/>
      <c r="O241" s="342">
        <v>439.3</v>
      </c>
      <c r="P241" s="344">
        <v>445.43</v>
      </c>
    </row>
    <row r="242" spans="1:16" x14ac:dyDescent="0.3">
      <c r="A242" s="60" t="s">
        <v>3202</v>
      </c>
      <c r="B242" s="319"/>
      <c r="C242" s="332" t="s">
        <v>131</v>
      </c>
      <c r="D242" s="40">
        <v>88316</v>
      </c>
      <c r="E242" s="39" t="s">
        <v>5275</v>
      </c>
      <c r="F242" s="41" t="s">
        <v>129</v>
      </c>
      <c r="G242" s="106" t="s">
        <v>5219</v>
      </c>
      <c r="H242" s="71">
        <v>14.14</v>
      </c>
      <c r="I242" s="71">
        <v>15.66</v>
      </c>
      <c r="J242" s="71">
        <v>5.66</v>
      </c>
      <c r="K242" s="164">
        <v>6.26</v>
      </c>
      <c r="M242" s="71">
        <v>17.54</v>
      </c>
      <c r="N242" s="71">
        <v>19.420000000000002</v>
      </c>
      <c r="O242" s="71">
        <v>7.02</v>
      </c>
      <c r="P242" s="164">
        <v>7.77</v>
      </c>
    </row>
    <row r="243" spans="1:16" x14ac:dyDescent="0.3">
      <c r="A243" s="60" t="s">
        <v>3203</v>
      </c>
      <c r="B243" s="319"/>
      <c r="C243" s="332" t="s">
        <v>131</v>
      </c>
      <c r="D243" s="40">
        <v>88325</v>
      </c>
      <c r="E243" s="39" t="s">
        <v>5276</v>
      </c>
      <c r="F243" s="41" t="s">
        <v>129</v>
      </c>
      <c r="G243" s="106" t="s">
        <v>5172</v>
      </c>
      <c r="H243" s="71">
        <v>18.34</v>
      </c>
      <c r="I243" s="71">
        <v>20.51</v>
      </c>
      <c r="J243" s="71">
        <v>36.69</v>
      </c>
      <c r="K243" s="164">
        <v>41.03</v>
      </c>
      <c r="M243" s="71">
        <v>22.75</v>
      </c>
      <c r="N243" s="71">
        <v>25.44</v>
      </c>
      <c r="O243" s="71">
        <v>45.5</v>
      </c>
      <c r="P243" s="164">
        <v>50.88</v>
      </c>
    </row>
    <row r="244" spans="1:16" x14ac:dyDescent="0.3">
      <c r="A244" s="60" t="s">
        <v>3204</v>
      </c>
      <c r="B244" s="319"/>
      <c r="C244" s="333" t="s">
        <v>5145</v>
      </c>
      <c r="D244" s="320"/>
      <c r="E244" s="320"/>
      <c r="F244" s="320"/>
      <c r="G244" s="320"/>
      <c r="H244" s="320"/>
      <c r="I244" s="321"/>
      <c r="J244" s="353">
        <v>42.35</v>
      </c>
      <c r="K244" s="349">
        <v>47.3</v>
      </c>
      <c r="M244" s="347"/>
      <c r="N244" s="348"/>
      <c r="O244" s="353">
        <v>52.52</v>
      </c>
      <c r="P244" s="349">
        <v>58.65</v>
      </c>
    </row>
    <row r="245" spans="1:16" x14ac:dyDescent="0.3">
      <c r="A245" s="60" t="s">
        <v>3205</v>
      </c>
      <c r="B245" s="319"/>
      <c r="C245" s="332" t="s">
        <v>5146</v>
      </c>
      <c r="D245" s="40">
        <v>11186</v>
      </c>
      <c r="E245" s="39" t="s">
        <v>5277</v>
      </c>
      <c r="F245" s="41" t="s">
        <v>108</v>
      </c>
      <c r="G245" s="106" t="s">
        <v>5154</v>
      </c>
      <c r="H245" s="71">
        <v>286.67</v>
      </c>
      <c r="I245" s="71">
        <v>286.67</v>
      </c>
      <c r="J245" s="71">
        <v>286.67</v>
      </c>
      <c r="K245" s="164">
        <v>286.67</v>
      </c>
      <c r="M245" s="71">
        <v>355.46</v>
      </c>
      <c r="N245" s="71">
        <v>355.46</v>
      </c>
      <c r="O245" s="71">
        <v>355.46</v>
      </c>
      <c r="P245" s="164">
        <v>355.46</v>
      </c>
    </row>
    <row r="246" spans="1:16" ht="24" x14ac:dyDescent="0.3">
      <c r="A246" s="60" t="s">
        <v>3206</v>
      </c>
      <c r="B246" s="319"/>
      <c r="C246" s="332" t="s">
        <v>5146</v>
      </c>
      <c r="D246" s="281">
        <v>442</v>
      </c>
      <c r="E246" s="63" t="s">
        <v>5513</v>
      </c>
      <c r="F246" s="41" t="s">
        <v>102</v>
      </c>
      <c r="G246" s="106" t="s">
        <v>5278</v>
      </c>
      <c r="H246" s="71">
        <v>6.31</v>
      </c>
      <c r="I246" s="71">
        <v>6.31</v>
      </c>
      <c r="J246" s="71">
        <v>25.25</v>
      </c>
      <c r="K246" s="164">
        <v>25.25</v>
      </c>
      <c r="M246" s="71">
        <v>7.83</v>
      </c>
      <c r="N246" s="71">
        <v>7.83</v>
      </c>
      <c r="O246" s="71">
        <v>31.32</v>
      </c>
      <c r="P246" s="164">
        <v>31.32</v>
      </c>
    </row>
    <row r="247" spans="1:16" x14ac:dyDescent="0.3">
      <c r="A247" s="60" t="s">
        <v>3207</v>
      </c>
      <c r="B247" s="319"/>
      <c r="C247" s="333" t="s">
        <v>5151</v>
      </c>
      <c r="D247" s="320"/>
      <c r="E247" s="320"/>
      <c r="F247" s="320"/>
      <c r="G247" s="320"/>
      <c r="H247" s="320"/>
      <c r="I247" s="321"/>
      <c r="J247" s="353">
        <v>311.93</v>
      </c>
      <c r="K247" s="349">
        <v>311.93</v>
      </c>
      <c r="M247" s="347"/>
      <c r="N247" s="348"/>
      <c r="O247" s="353">
        <v>386.78</v>
      </c>
      <c r="P247" s="349">
        <v>386.78</v>
      </c>
    </row>
    <row r="248" spans="1:16" x14ac:dyDescent="0.25">
      <c r="A248" s="60" t="s">
        <v>3208</v>
      </c>
      <c r="B248" s="37"/>
      <c r="C248" s="327"/>
      <c r="D248" s="37"/>
      <c r="E248" s="37"/>
      <c r="F248" s="37"/>
      <c r="G248" s="37"/>
      <c r="H248" s="37"/>
      <c r="I248" s="37"/>
      <c r="J248" s="327"/>
      <c r="K248" s="37"/>
    </row>
    <row r="249" spans="1:16" x14ac:dyDescent="0.3">
      <c r="A249" s="60" t="s">
        <v>3209</v>
      </c>
      <c r="B249" s="325">
        <v>130</v>
      </c>
      <c r="C249" s="329" t="s">
        <v>5133</v>
      </c>
      <c r="D249" s="313" t="s">
        <v>75</v>
      </c>
      <c r="E249" s="313" t="s">
        <v>77</v>
      </c>
      <c r="F249" s="313" t="s">
        <v>5134</v>
      </c>
      <c r="G249" s="313" t="s">
        <v>5135</v>
      </c>
      <c r="H249" s="314" t="s">
        <v>5136</v>
      </c>
      <c r="I249" s="315"/>
      <c r="J249" s="337" t="s">
        <v>5137</v>
      </c>
      <c r="K249" s="316"/>
      <c r="M249" s="345"/>
      <c r="N249" s="348"/>
      <c r="O249" s="345"/>
      <c r="P249" s="347"/>
    </row>
    <row r="250" spans="1:16" x14ac:dyDescent="0.3">
      <c r="A250" s="60" t="s">
        <v>3210</v>
      </c>
      <c r="B250" s="326"/>
      <c r="C250" s="330"/>
      <c r="D250" s="318"/>
      <c r="E250" s="318"/>
      <c r="F250" s="318"/>
      <c r="G250" s="318"/>
      <c r="H250" s="277" t="s">
        <v>5138</v>
      </c>
      <c r="I250" s="277" t="s">
        <v>5139</v>
      </c>
      <c r="J250" s="338" t="s">
        <v>5138</v>
      </c>
      <c r="K250" s="278" t="s">
        <v>5139</v>
      </c>
      <c r="M250" s="346"/>
      <c r="N250" s="346"/>
      <c r="O250" s="346"/>
      <c r="P250" s="345"/>
    </row>
    <row r="251" spans="1:16" x14ac:dyDescent="0.3">
      <c r="A251" s="60" t="s">
        <v>3211</v>
      </c>
      <c r="B251" s="47"/>
      <c r="C251" s="331" t="s">
        <v>127</v>
      </c>
      <c r="D251" s="38" t="s">
        <v>427</v>
      </c>
      <c r="E251" s="282" t="s">
        <v>428</v>
      </c>
      <c r="F251" s="280" t="s">
        <v>102</v>
      </c>
      <c r="G251" s="283"/>
      <c r="H251" s="283"/>
      <c r="I251" s="283"/>
      <c r="J251" s="342">
        <v>27.75</v>
      </c>
      <c r="K251" s="344">
        <v>28.57</v>
      </c>
      <c r="M251" s="346"/>
      <c r="N251" s="346"/>
      <c r="O251" s="342">
        <v>34.409999999999997</v>
      </c>
      <c r="P251" s="344">
        <v>35.43</v>
      </c>
    </row>
    <row r="252" spans="1:16" x14ac:dyDescent="0.3">
      <c r="A252" s="60" t="s">
        <v>3212</v>
      </c>
      <c r="B252" s="319"/>
      <c r="C252" s="332" t="s">
        <v>5140</v>
      </c>
      <c r="D252" s="281">
        <v>8</v>
      </c>
      <c r="E252" s="39" t="s">
        <v>5179</v>
      </c>
      <c r="F252" s="41" t="s">
        <v>33</v>
      </c>
      <c r="G252" s="106" t="s">
        <v>5230</v>
      </c>
      <c r="H252" s="71">
        <v>10.5</v>
      </c>
      <c r="I252" s="71">
        <v>12.14</v>
      </c>
      <c r="J252" s="71">
        <v>2.09</v>
      </c>
      <c r="K252" s="164">
        <v>2.42</v>
      </c>
      <c r="M252" s="71">
        <v>13.02</v>
      </c>
      <c r="N252" s="71">
        <v>15.06</v>
      </c>
      <c r="O252" s="71">
        <v>2.6</v>
      </c>
      <c r="P252" s="164">
        <v>3.01</v>
      </c>
    </row>
    <row r="253" spans="1:16" x14ac:dyDescent="0.3">
      <c r="A253" s="60" t="s">
        <v>3213</v>
      </c>
      <c r="B253" s="319"/>
      <c r="C253" s="332" t="s">
        <v>5140</v>
      </c>
      <c r="D253" s="281">
        <v>12</v>
      </c>
      <c r="E253" s="39" t="s">
        <v>5209</v>
      </c>
      <c r="F253" s="41" t="s">
        <v>33</v>
      </c>
      <c r="G253" s="106" t="s">
        <v>5230</v>
      </c>
      <c r="H253" s="71">
        <v>15.54</v>
      </c>
      <c r="I253" s="71">
        <v>17.98</v>
      </c>
      <c r="J253" s="71">
        <v>3.1</v>
      </c>
      <c r="K253" s="164">
        <v>3.59</v>
      </c>
      <c r="M253" s="71">
        <v>19.27</v>
      </c>
      <c r="N253" s="71">
        <v>22.3</v>
      </c>
      <c r="O253" s="71">
        <v>3.85</v>
      </c>
      <c r="P253" s="164">
        <v>4.46</v>
      </c>
    </row>
    <row r="254" spans="1:16" x14ac:dyDescent="0.3">
      <c r="A254" s="60" t="s">
        <v>3214</v>
      </c>
      <c r="B254" s="319"/>
      <c r="C254" s="333" t="s">
        <v>5145</v>
      </c>
      <c r="D254" s="320"/>
      <c r="E254" s="320"/>
      <c r="F254" s="320"/>
      <c r="G254" s="320"/>
      <c r="H254" s="320"/>
      <c r="I254" s="321"/>
      <c r="J254" s="353">
        <v>5.2</v>
      </c>
      <c r="K254" s="349">
        <v>6.02</v>
      </c>
      <c r="M254" s="347"/>
      <c r="N254" s="348"/>
      <c r="O254" s="353">
        <v>6.45</v>
      </c>
      <c r="P254" s="349">
        <v>7.47</v>
      </c>
    </row>
    <row r="255" spans="1:16" x14ac:dyDescent="0.3">
      <c r="A255" s="60" t="s">
        <v>3215</v>
      </c>
      <c r="B255" s="319"/>
      <c r="C255" s="332" t="s">
        <v>5210</v>
      </c>
      <c r="D255" s="42" t="s">
        <v>5279</v>
      </c>
      <c r="E255" s="39" t="s">
        <v>5280</v>
      </c>
      <c r="F255" s="41" t="s">
        <v>594</v>
      </c>
      <c r="G255" s="106" t="s">
        <v>5154</v>
      </c>
      <c r="H255" s="71">
        <v>22.54</v>
      </c>
      <c r="I255" s="71">
        <v>22.54</v>
      </c>
      <c r="J255" s="71">
        <v>22.54</v>
      </c>
      <c r="K255" s="164">
        <v>22.54</v>
      </c>
      <c r="M255" s="71">
        <v>27.96</v>
      </c>
      <c r="N255" s="71">
        <v>27.96</v>
      </c>
      <c r="O255" s="71">
        <v>27.96</v>
      </c>
      <c r="P255" s="164">
        <v>27.96</v>
      </c>
    </row>
    <row r="256" spans="1:16" x14ac:dyDescent="0.3">
      <c r="A256" s="60" t="s">
        <v>3216</v>
      </c>
      <c r="B256" s="319"/>
      <c r="C256" s="333" t="s">
        <v>5151</v>
      </c>
      <c r="D256" s="320"/>
      <c r="E256" s="320"/>
      <c r="F256" s="320"/>
      <c r="G256" s="320"/>
      <c r="H256" s="320"/>
      <c r="I256" s="321"/>
      <c r="J256" s="353">
        <v>22.54</v>
      </c>
      <c r="K256" s="349">
        <v>22.54</v>
      </c>
      <c r="M256" s="347"/>
      <c r="N256" s="348"/>
      <c r="O256" s="353">
        <v>27.96</v>
      </c>
      <c r="P256" s="349">
        <v>27.96</v>
      </c>
    </row>
    <row r="257" spans="1:16" x14ac:dyDescent="0.25">
      <c r="A257" s="60" t="s">
        <v>3217</v>
      </c>
      <c r="B257" s="37"/>
      <c r="C257" s="327"/>
      <c r="D257" s="37"/>
      <c r="E257" s="37"/>
      <c r="F257" s="37"/>
      <c r="G257" s="37"/>
      <c r="H257" s="37"/>
      <c r="I257" s="37"/>
      <c r="J257" s="327"/>
      <c r="K257" s="37"/>
    </row>
    <row r="258" spans="1:16" x14ac:dyDescent="0.3">
      <c r="A258" s="60" t="s">
        <v>3218</v>
      </c>
      <c r="B258" s="325">
        <v>131</v>
      </c>
      <c r="C258" s="329" t="s">
        <v>5133</v>
      </c>
      <c r="D258" s="313" t="s">
        <v>75</v>
      </c>
      <c r="E258" s="313" t="s">
        <v>77</v>
      </c>
      <c r="F258" s="313" t="s">
        <v>5134</v>
      </c>
      <c r="G258" s="313" t="s">
        <v>5135</v>
      </c>
      <c r="H258" s="314" t="s">
        <v>5136</v>
      </c>
      <c r="I258" s="315"/>
      <c r="J258" s="337" t="s">
        <v>5137</v>
      </c>
      <c r="K258" s="316"/>
      <c r="M258" s="345"/>
      <c r="N258" s="348"/>
      <c r="O258" s="345"/>
      <c r="P258" s="347"/>
    </row>
    <row r="259" spans="1:16" x14ac:dyDescent="0.3">
      <c r="A259" s="60" t="s">
        <v>3219</v>
      </c>
      <c r="B259" s="326"/>
      <c r="C259" s="330"/>
      <c r="D259" s="318"/>
      <c r="E259" s="318"/>
      <c r="F259" s="318"/>
      <c r="G259" s="318"/>
      <c r="H259" s="277" t="s">
        <v>5138</v>
      </c>
      <c r="I259" s="277" t="s">
        <v>5139</v>
      </c>
      <c r="J259" s="338" t="s">
        <v>5138</v>
      </c>
      <c r="K259" s="278" t="s">
        <v>5139</v>
      </c>
      <c r="M259" s="346"/>
      <c r="N259" s="346"/>
      <c r="O259" s="346"/>
      <c r="P259" s="345"/>
    </row>
    <row r="260" spans="1:16" x14ac:dyDescent="0.3">
      <c r="A260" s="60" t="s">
        <v>3220</v>
      </c>
      <c r="B260" s="47"/>
      <c r="C260" s="331" t="s">
        <v>127</v>
      </c>
      <c r="D260" s="38" t="s">
        <v>439</v>
      </c>
      <c r="E260" s="282" t="s">
        <v>440</v>
      </c>
      <c r="F260" s="280" t="s">
        <v>102</v>
      </c>
      <c r="G260" s="283"/>
      <c r="H260" s="283"/>
      <c r="I260" s="283"/>
      <c r="J260" s="342">
        <v>240.84</v>
      </c>
      <c r="K260" s="344">
        <v>242.73</v>
      </c>
      <c r="M260" s="346"/>
      <c r="N260" s="346"/>
      <c r="O260" s="342">
        <v>298.63</v>
      </c>
      <c r="P260" s="344">
        <v>300.97000000000003</v>
      </c>
    </row>
    <row r="261" spans="1:16" x14ac:dyDescent="0.3">
      <c r="A261" s="60" t="s">
        <v>3221</v>
      </c>
      <c r="B261" s="319"/>
      <c r="C261" s="332" t="s">
        <v>5140</v>
      </c>
      <c r="D261" s="281">
        <v>12</v>
      </c>
      <c r="E261" s="39" t="s">
        <v>5209</v>
      </c>
      <c r="F261" s="41" t="s">
        <v>33</v>
      </c>
      <c r="G261" s="106" t="s">
        <v>5281</v>
      </c>
      <c r="H261" s="71">
        <v>15.54</v>
      </c>
      <c r="I261" s="71">
        <v>17.98</v>
      </c>
      <c r="J261" s="71">
        <v>7.14</v>
      </c>
      <c r="K261" s="164">
        <v>8.27</v>
      </c>
      <c r="M261" s="71">
        <v>19.27</v>
      </c>
      <c r="N261" s="71">
        <v>22.3</v>
      </c>
      <c r="O261" s="71">
        <v>8.86</v>
      </c>
      <c r="P261" s="164">
        <v>10.26</v>
      </c>
    </row>
    <row r="262" spans="1:16" x14ac:dyDescent="0.3">
      <c r="A262" s="60" t="s">
        <v>3222</v>
      </c>
      <c r="B262" s="319"/>
      <c r="C262" s="332" t="s">
        <v>5140</v>
      </c>
      <c r="D262" s="281">
        <v>8</v>
      </c>
      <c r="E262" s="39" t="s">
        <v>5179</v>
      </c>
      <c r="F262" s="41" t="s">
        <v>33</v>
      </c>
      <c r="G262" s="106" t="s">
        <v>5281</v>
      </c>
      <c r="H262" s="71">
        <v>10.5</v>
      </c>
      <c r="I262" s="71">
        <v>12.14</v>
      </c>
      <c r="J262" s="71">
        <v>4.83</v>
      </c>
      <c r="K262" s="164">
        <v>5.58</v>
      </c>
      <c r="M262" s="71">
        <v>13.02</v>
      </c>
      <c r="N262" s="71">
        <v>15.06</v>
      </c>
      <c r="O262" s="71">
        <v>5.99</v>
      </c>
      <c r="P262" s="164">
        <v>6.93</v>
      </c>
    </row>
    <row r="263" spans="1:16" x14ac:dyDescent="0.3">
      <c r="A263" s="60" t="s">
        <v>3223</v>
      </c>
      <c r="B263" s="319"/>
      <c r="C263" s="333" t="s">
        <v>5145</v>
      </c>
      <c r="D263" s="320"/>
      <c r="E263" s="320"/>
      <c r="F263" s="320"/>
      <c r="G263" s="320"/>
      <c r="H263" s="320"/>
      <c r="I263" s="321"/>
      <c r="J263" s="353">
        <v>11.97</v>
      </c>
      <c r="K263" s="349">
        <v>13.86</v>
      </c>
      <c r="M263" s="347"/>
      <c r="N263" s="348"/>
      <c r="O263" s="353">
        <v>14.85</v>
      </c>
      <c r="P263" s="349">
        <v>17.190000000000001</v>
      </c>
    </row>
    <row r="264" spans="1:16" x14ac:dyDescent="0.3">
      <c r="A264" s="60" t="s">
        <v>3224</v>
      </c>
      <c r="B264" s="319"/>
      <c r="C264" s="332" t="s">
        <v>5210</v>
      </c>
      <c r="D264" s="42" t="s">
        <v>5282</v>
      </c>
      <c r="E264" s="39" t="s">
        <v>5283</v>
      </c>
      <c r="F264" s="41" t="s">
        <v>594</v>
      </c>
      <c r="G264" s="106" t="s">
        <v>5154</v>
      </c>
      <c r="H264" s="71">
        <v>228.86</v>
      </c>
      <c r="I264" s="71">
        <v>228.86</v>
      </c>
      <c r="J264" s="71">
        <v>228.86</v>
      </c>
      <c r="K264" s="164">
        <v>228.86</v>
      </c>
      <c r="M264" s="71">
        <v>283.77999999999997</v>
      </c>
      <c r="N264" s="71">
        <v>283.77999999999997</v>
      </c>
      <c r="O264" s="71">
        <v>283.77999999999997</v>
      </c>
      <c r="P264" s="164">
        <v>283.77999999999997</v>
      </c>
    </row>
    <row r="265" spans="1:16" x14ac:dyDescent="0.3">
      <c r="A265" s="60" t="s">
        <v>3225</v>
      </c>
      <c r="B265" s="319"/>
      <c r="C265" s="333" t="s">
        <v>5151</v>
      </c>
      <c r="D265" s="320"/>
      <c r="E265" s="320"/>
      <c r="F265" s="320"/>
      <c r="G265" s="320"/>
      <c r="H265" s="320"/>
      <c r="I265" s="321"/>
      <c r="J265" s="353">
        <v>228.86</v>
      </c>
      <c r="K265" s="349">
        <v>228.86</v>
      </c>
      <c r="M265" s="347"/>
      <c r="N265" s="348"/>
      <c r="O265" s="353">
        <v>283.77999999999997</v>
      </c>
      <c r="P265" s="349">
        <v>283.77999999999997</v>
      </c>
    </row>
    <row r="266" spans="1:16" x14ac:dyDescent="0.25">
      <c r="A266" s="60" t="s">
        <v>3226</v>
      </c>
      <c r="B266" s="37"/>
      <c r="C266" s="327"/>
      <c r="D266" s="37"/>
      <c r="E266" s="37"/>
      <c r="F266" s="37"/>
      <c r="G266" s="37"/>
      <c r="H266" s="37"/>
      <c r="I266" s="37"/>
      <c r="J266" s="327"/>
      <c r="K266" s="37"/>
    </row>
    <row r="267" spans="1:16" x14ac:dyDescent="0.3">
      <c r="A267" s="60" t="s">
        <v>3227</v>
      </c>
      <c r="B267" s="325">
        <v>137</v>
      </c>
      <c r="C267" s="329" t="s">
        <v>5133</v>
      </c>
      <c r="D267" s="313" t="s">
        <v>75</v>
      </c>
      <c r="E267" s="313" t="s">
        <v>77</v>
      </c>
      <c r="F267" s="313" t="s">
        <v>5134</v>
      </c>
      <c r="G267" s="313" t="s">
        <v>5135</v>
      </c>
      <c r="H267" s="314" t="s">
        <v>5136</v>
      </c>
      <c r="I267" s="315"/>
      <c r="J267" s="337" t="s">
        <v>5137</v>
      </c>
      <c r="K267" s="316"/>
      <c r="M267" s="345"/>
      <c r="N267" s="348"/>
      <c r="O267" s="345"/>
      <c r="P267" s="347"/>
    </row>
    <row r="268" spans="1:16" x14ac:dyDescent="0.3">
      <c r="A268" s="60" t="s">
        <v>3228</v>
      </c>
      <c r="B268" s="326"/>
      <c r="C268" s="330"/>
      <c r="D268" s="318"/>
      <c r="E268" s="318"/>
      <c r="F268" s="318"/>
      <c r="G268" s="318"/>
      <c r="H268" s="277" t="s">
        <v>5138</v>
      </c>
      <c r="I268" s="277" t="s">
        <v>5139</v>
      </c>
      <c r="J268" s="338" t="s">
        <v>5138</v>
      </c>
      <c r="K268" s="278" t="s">
        <v>5139</v>
      </c>
      <c r="M268" s="346"/>
      <c r="N268" s="346"/>
      <c r="O268" s="346"/>
      <c r="P268" s="345"/>
    </row>
    <row r="269" spans="1:16" x14ac:dyDescent="0.3">
      <c r="A269" s="60" t="s">
        <v>3229</v>
      </c>
      <c r="B269" s="47"/>
      <c r="C269" s="331" t="s">
        <v>127</v>
      </c>
      <c r="D269" s="38" t="s">
        <v>430</v>
      </c>
      <c r="E269" s="282" t="s">
        <v>431</v>
      </c>
      <c r="F269" s="280" t="s">
        <v>102</v>
      </c>
      <c r="G269" s="283"/>
      <c r="H269" s="283"/>
      <c r="I269" s="283"/>
      <c r="J269" s="342">
        <v>15.86</v>
      </c>
      <c r="K269" s="344">
        <v>16.68</v>
      </c>
      <c r="M269" s="346"/>
      <c r="N269" s="346"/>
      <c r="O269" s="342">
        <v>19.670000000000002</v>
      </c>
      <c r="P269" s="344">
        <v>20.69</v>
      </c>
    </row>
    <row r="270" spans="1:16" x14ac:dyDescent="0.3">
      <c r="A270" s="60" t="s">
        <v>3230</v>
      </c>
      <c r="B270" s="319"/>
      <c r="C270" s="332" t="s">
        <v>5140</v>
      </c>
      <c r="D270" s="281">
        <v>8</v>
      </c>
      <c r="E270" s="39" t="s">
        <v>5179</v>
      </c>
      <c r="F270" s="41" t="s">
        <v>33</v>
      </c>
      <c r="G270" s="106" t="s">
        <v>5230</v>
      </c>
      <c r="H270" s="71">
        <v>10.5</v>
      </c>
      <c r="I270" s="71">
        <v>12.14</v>
      </c>
      <c r="J270" s="71">
        <v>2.09</v>
      </c>
      <c r="K270" s="164">
        <v>2.42</v>
      </c>
      <c r="M270" s="71">
        <v>13.02</v>
      </c>
      <c r="N270" s="71">
        <v>15.06</v>
      </c>
      <c r="O270" s="71">
        <v>2.6</v>
      </c>
      <c r="P270" s="164">
        <v>3.01</v>
      </c>
    </row>
    <row r="271" spans="1:16" x14ac:dyDescent="0.3">
      <c r="A271" s="60" t="s">
        <v>3231</v>
      </c>
      <c r="B271" s="319"/>
      <c r="C271" s="332" t="s">
        <v>5140</v>
      </c>
      <c r="D271" s="281">
        <v>12</v>
      </c>
      <c r="E271" s="39" t="s">
        <v>5209</v>
      </c>
      <c r="F271" s="41" t="s">
        <v>33</v>
      </c>
      <c r="G271" s="106" t="s">
        <v>5230</v>
      </c>
      <c r="H271" s="71">
        <v>15.54</v>
      </c>
      <c r="I271" s="71">
        <v>17.98</v>
      </c>
      <c r="J271" s="71">
        <v>3.1</v>
      </c>
      <c r="K271" s="164">
        <v>3.59</v>
      </c>
      <c r="M271" s="71">
        <v>19.27</v>
      </c>
      <c r="N271" s="71">
        <v>22.3</v>
      </c>
      <c r="O271" s="71">
        <v>3.85</v>
      </c>
      <c r="P271" s="164">
        <v>4.46</v>
      </c>
    </row>
    <row r="272" spans="1:16" x14ac:dyDescent="0.3">
      <c r="A272" s="60" t="s">
        <v>3232</v>
      </c>
      <c r="B272" s="319"/>
      <c r="C272" s="333" t="s">
        <v>5145</v>
      </c>
      <c r="D272" s="320"/>
      <c r="E272" s="320"/>
      <c r="F272" s="320"/>
      <c r="G272" s="320"/>
      <c r="H272" s="320"/>
      <c r="I272" s="321"/>
      <c r="J272" s="353">
        <v>5.2</v>
      </c>
      <c r="K272" s="349">
        <v>6.02</v>
      </c>
      <c r="M272" s="347"/>
      <c r="N272" s="348"/>
      <c r="O272" s="353">
        <v>6.45</v>
      </c>
      <c r="P272" s="349">
        <v>7.47</v>
      </c>
    </row>
    <row r="273" spans="1:16" x14ac:dyDescent="0.3">
      <c r="A273" s="60" t="s">
        <v>3233</v>
      </c>
      <c r="B273" s="319"/>
      <c r="C273" s="332" t="s">
        <v>5210</v>
      </c>
      <c r="D273" s="42" t="s">
        <v>5284</v>
      </c>
      <c r="E273" s="39" t="s">
        <v>5285</v>
      </c>
      <c r="F273" s="41" t="s">
        <v>594</v>
      </c>
      <c r="G273" s="106" t="s">
        <v>5154</v>
      </c>
      <c r="H273" s="71">
        <v>10.66</v>
      </c>
      <c r="I273" s="71">
        <v>10.66</v>
      </c>
      <c r="J273" s="71">
        <v>10.66</v>
      </c>
      <c r="K273" s="164">
        <v>10.66</v>
      </c>
      <c r="M273" s="71">
        <v>13.22</v>
      </c>
      <c r="N273" s="71">
        <v>13.22</v>
      </c>
      <c r="O273" s="71">
        <v>13.22</v>
      </c>
      <c r="P273" s="164">
        <v>13.22</v>
      </c>
    </row>
    <row r="274" spans="1:16" x14ac:dyDescent="0.3">
      <c r="A274" s="60" t="s">
        <v>3234</v>
      </c>
      <c r="B274" s="319"/>
      <c r="C274" s="333" t="s">
        <v>5151</v>
      </c>
      <c r="D274" s="320"/>
      <c r="E274" s="320"/>
      <c r="F274" s="320"/>
      <c r="G274" s="320"/>
      <c r="H274" s="320"/>
      <c r="I274" s="321"/>
      <c r="J274" s="353">
        <v>10.66</v>
      </c>
      <c r="K274" s="349">
        <v>10.66</v>
      </c>
      <c r="M274" s="347"/>
      <c r="N274" s="348"/>
      <c r="O274" s="353">
        <v>13.22</v>
      </c>
      <c r="P274" s="349">
        <v>13.22</v>
      </c>
    </row>
    <row r="275" spans="1:16" x14ac:dyDescent="0.25">
      <c r="A275" s="60" t="s">
        <v>3235</v>
      </c>
      <c r="B275" s="37"/>
      <c r="C275" s="327"/>
      <c r="D275" s="37"/>
      <c r="E275" s="37"/>
      <c r="F275" s="37"/>
      <c r="G275" s="37"/>
      <c r="H275" s="37"/>
      <c r="I275" s="37"/>
      <c r="J275" s="327"/>
      <c r="K275" s="37"/>
    </row>
    <row r="276" spans="1:16" x14ac:dyDescent="0.3">
      <c r="A276" s="60" t="s">
        <v>3236</v>
      </c>
      <c r="B276" s="325">
        <v>138</v>
      </c>
      <c r="C276" s="329" t="s">
        <v>5133</v>
      </c>
      <c r="D276" s="313" t="s">
        <v>75</v>
      </c>
      <c r="E276" s="313" t="s">
        <v>77</v>
      </c>
      <c r="F276" s="313" t="s">
        <v>5134</v>
      </c>
      <c r="G276" s="313" t="s">
        <v>5135</v>
      </c>
      <c r="H276" s="314" t="s">
        <v>5136</v>
      </c>
      <c r="I276" s="315"/>
      <c r="J276" s="337" t="s">
        <v>5137</v>
      </c>
      <c r="K276" s="316"/>
      <c r="M276" s="345"/>
      <c r="N276" s="348"/>
      <c r="O276" s="345"/>
      <c r="P276" s="347"/>
    </row>
    <row r="277" spans="1:16" x14ac:dyDescent="0.3">
      <c r="A277" s="60" t="s">
        <v>3237</v>
      </c>
      <c r="B277" s="326"/>
      <c r="C277" s="330"/>
      <c r="D277" s="318"/>
      <c r="E277" s="318"/>
      <c r="F277" s="318"/>
      <c r="G277" s="318"/>
      <c r="H277" s="277" t="s">
        <v>5138</v>
      </c>
      <c r="I277" s="277" t="s">
        <v>5139</v>
      </c>
      <c r="J277" s="338" t="s">
        <v>5138</v>
      </c>
      <c r="K277" s="278" t="s">
        <v>5139</v>
      </c>
      <c r="M277" s="346"/>
      <c r="N277" s="346"/>
      <c r="O277" s="346"/>
      <c r="P277" s="345"/>
    </row>
    <row r="278" spans="1:16" x14ac:dyDescent="0.3">
      <c r="A278" s="60" t="s">
        <v>3238</v>
      </c>
      <c r="B278" s="47"/>
      <c r="C278" s="331" t="s">
        <v>127</v>
      </c>
      <c r="D278" s="38" t="s">
        <v>472</v>
      </c>
      <c r="E278" s="282" t="s">
        <v>473</v>
      </c>
      <c r="F278" s="280" t="s">
        <v>102</v>
      </c>
      <c r="G278" s="283"/>
      <c r="H278" s="283"/>
      <c r="I278" s="283"/>
      <c r="J278" s="342">
        <v>41.69</v>
      </c>
      <c r="K278" s="344">
        <v>42.31</v>
      </c>
      <c r="M278" s="346"/>
      <c r="N278" s="346"/>
      <c r="O278" s="342">
        <v>51.7</v>
      </c>
      <c r="P278" s="344">
        <v>52.47</v>
      </c>
    </row>
    <row r="279" spans="1:16" x14ac:dyDescent="0.3">
      <c r="A279" s="60" t="s">
        <v>3239</v>
      </c>
      <c r="B279" s="319"/>
      <c r="C279" s="332" t="s">
        <v>5140</v>
      </c>
      <c r="D279" s="281">
        <v>12</v>
      </c>
      <c r="E279" s="39" t="s">
        <v>5209</v>
      </c>
      <c r="F279" s="41" t="s">
        <v>33</v>
      </c>
      <c r="G279" s="106" t="s">
        <v>5286</v>
      </c>
      <c r="H279" s="71">
        <v>15.54</v>
      </c>
      <c r="I279" s="71">
        <v>17.98</v>
      </c>
      <c r="J279" s="71">
        <v>2.33</v>
      </c>
      <c r="K279" s="164">
        <v>2.7</v>
      </c>
      <c r="M279" s="71">
        <v>19.27</v>
      </c>
      <c r="N279" s="71">
        <v>22.3</v>
      </c>
      <c r="O279" s="71">
        <v>2.89</v>
      </c>
      <c r="P279" s="164">
        <v>3.35</v>
      </c>
    </row>
    <row r="280" spans="1:16" x14ac:dyDescent="0.3">
      <c r="A280" s="60" t="s">
        <v>3240</v>
      </c>
      <c r="B280" s="319"/>
      <c r="C280" s="332" t="s">
        <v>5140</v>
      </c>
      <c r="D280" s="281">
        <v>8</v>
      </c>
      <c r="E280" s="39" t="s">
        <v>5179</v>
      </c>
      <c r="F280" s="41" t="s">
        <v>33</v>
      </c>
      <c r="G280" s="106" t="s">
        <v>5286</v>
      </c>
      <c r="H280" s="71">
        <v>10.5</v>
      </c>
      <c r="I280" s="71">
        <v>12.14</v>
      </c>
      <c r="J280" s="71">
        <v>1.57</v>
      </c>
      <c r="K280" s="164">
        <v>1.82</v>
      </c>
      <c r="M280" s="71">
        <v>13.02</v>
      </c>
      <c r="N280" s="71">
        <v>15.06</v>
      </c>
      <c r="O280" s="71">
        <v>1.95</v>
      </c>
      <c r="P280" s="164">
        <v>2.2599999999999998</v>
      </c>
    </row>
    <row r="281" spans="1:16" x14ac:dyDescent="0.3">
      <c r="A281" s="60" t="s">
        <v>3241</v>
      </c>
      <c r="B281" s="319"/>
      <c r="C281" s="333" t="s">
        <v>5145</v>
      </c>
      <c r="D281" s="320"/>
      <c r="E281" s="320"/>
      <c r="F281" s="320"/>
      <c r="G281" s="320"/>
      <c r="H281" s="320"/>
      <c r="I281" s="321"/>
      <c r="J281" s="353">
        <v>3.9</v>
      </c>
      <c r="K281" s="349">
        <v>4.5199999999999996</v>
      </c>
      <c r="M281" s="347"/>
      <c r="N281" s="348"/>
      <c r="O281" s="353">
        <v>4.84</v>
      </c>
      <c r="P281" s="349">
        <v>5.61</v>
      </c>
    </row>
    <row r="282" spans="1:16" x14ac:dyDescent="0.3">
      <c r="A282" s="60" t="s">
        <v>3242</v>
      </c>
      <c r="B282" s="319"/>
      <c r="C282" s="332" t="s">
        <v>5210</v>
      </c>
      <c r="D282" s="42" t="s">
        <v>5287</v>
      </c>
      <c r="E282" s="39" t="s">
        <v>5288</v>
      </c>
      <c r="F282" s="41" t="s">
        <v>594</v>
      </c>
      <c r="G282" s="106" t="s">
        <v>5154</v>
      </c>
      <c r="H282" s="71">
        <v>37.79</v>
      </c>
      <c r="I282" s="71">
        <v>37.79</v>
      </c>
      <c r="J282" s="71">
        <v>37.79</v>
      </c>
      <c r="K282" s="164">
        <v>37.79</v>
      </c>
      <c r="M282" s="71">
        <v>46.86</v>
      </c>
      <c r="N282" s="71">
        <v>46.86</v>
      </c>
      <c r="O282" s="71">
        <v>46.86</v>
      </c>
      <c r="P282" s="164">
        <v>46.86</v>
      </c>
    </row>
    <row r="283" spans="1:16" x14ac:dyDescent="0.3">
      <c r="A283" s="60" t="s">
        <v>3243</v>
      </c>
      <c r="B283" s="319"/>
      <c r="C283" s="333" t="s">
        <v>5151</v>
      </c>
      <c r="D283" s="320"/>
      <c r="E283" s="320"/>
      <c r="F283" s="320"/>
      <c r="G283" s="320"/>
      <c r="H283" s="320"/>
      <c r="I283" s="321"/>
      <c r="J283" s="353">
        <v>37.79</v>
      </c>
      <c r="K283" s="349">
        <v>37.79</v>
      </c>
      <c r="M283" s="347"/>
      <c r="N283" s="348"/>
      <c r="O283" s="353">
        <v>46.86</v>
      </c>
      <c r="P283" s="349">
        <v>46.86</v>
      </c>
    </row>
    <row r="284" spans="1:16" x14ac:dyDescent="0.25">
      <c r="A284" s="60" t="s">
        <v>3244</v>
      </c>
      <c r="B284" s="37"/>
      <c r="C284" s="327"/>
      <c r="D284" s="37"/>
      <c r="E284" s="37"/>
      <c r="F284" s="37"/>
      <c r="G284" s="37"/>
      <c r="H284" s="37"/>
      <c r="I284" s="37"/>
      <c r="J284" s="327"/>
      <c r="K284" s="37"/>
    </row>
    <row r="285" spans="1:16" x14ac:dyDescent="0.3">
      <c r="A285" s="60" t="s">
        <v>3245</v>
      </c>
      <c r="B285" s="325">
        <v>139</v>
      </c>
      <c r="C285" s="329" t="s">
        <v>5133</v>
      </c>
      <c r="D285" s="313" t="s">
        <v>75</v>
      </c>
      <c r="E285" s="313" t="s">
        <v>77</v>
      </c>
      <c r="F285" s="313" t="s">
        <v>5134</v>
      </c>
      <c r="G285" s="313" t="s">
        <v>5135</v>
      </c>
      <c r="H285" s="314" t="s">
        <v>5136</v>
      </c>
      <c r="I285" s="315"/>
      <c r="J285" s="337" t="s">
        <v>5137</v>
      </c>
      <c r="K285" s="316"/>
      <c r="M285" s="345"/>
      <c r="N285" s="348"/>
      <c r="O285" s="345"/>
      <c r="P285" s="347"/>
    </row>
    <row r="286" spans="1:16" x14ac:dyDescent="0.3">
      <c r="A286" s="60" t="s">
        <v>3246</v>
      </c>
      <c r="B286" s="326"/>
      <c r="C286" s="330"/>
      <c r="D286" s="318"/>
      <c r="E286" s="318"/>
      <c r="F286" s="318"/>
      <c r="G286" s="318"/>
      <c r="H286" s="277" t="s">
        <v>5138</v>
      </c>
      <c r="I286" s="277" t="s">
        <v>5139</v>
      </c>
      <c r="J286" s="338" t="s">
        <v>5138</v>
      </c>
      <c r="K286" s="278" t="s">
        <v>5139</v>
      </c>
      <c r="M286" s="346"/>
      <c r="N286" s="346"/>
      <c r="O286" s="346"/>
      <c r="P286" s="345"/>
    </row>
    <row r="287" spans="1:16" x14ac:dyDescent="0.3">
      <c r="A287" s="60" t="s">
        <v>3247</v>
      </c>
      <c r="B287" s="47"/>
      <c r="C287" s="331" t="s">
        <v>127</v>
      </c>
      <c r="D287" s="38" t="s">
        <v>475</v>
      </c>
      <c r="E287" s="282" t="s">
        <v>476</v>
      </c>
      <c r="F287" s="280" t="s">
        <v>102</v>
      </c>
      <c r="G287" s="283"/>
      <c r="H287" s="283"/>
      <c r="I287" s="283"/>
      <c r="J287" s="342">
        <v>55.58</v>
      </c>
      <c r="K287" s="344">
        <v>56.2</v>
      </c>
      <c r="M287" s="346"/>
      <c r="N287" s="346"/>
      <c r="O287" s="342">
        <v>68.92</v>
      </c>
      <c r="P287" s="344">
        <v>69.69</v>
      </c>
    </row>
    <row r="288" spans="1:16" x14ac:dyDescent="0.3">
      <c r="A288" s="60" t="s">
        <v>3248</v>
      </c>
      <c r="B288" s="319"/>
      <c r="C288" s="332" t="s">
        <v>5140</v>
      </c>
      <c r="D288" s="281">
        <v>12</v>
      </c>
      <c r="E288" s="39" t="s">
        <v>5209</v>
      </c>
      <c r="F288" s="41" t="s">
        <v>33</v>
      </c>
      <c r="G288" s="106" t="s">
        <v>5286</v>
      </c>
      <c r="H288" s="71">
        <v>15.54</v>
      </c>
      <c r="I288" s="71">
        <v>17.98</v>
      </c>
      <c r="J288" s="71">
        <v>2.33</v>
      </c>
      <c r="K288" s="164">
        <v>2.7</v>
      </c>
      <c r="M288" s="71">
        <v>19.27</v>
      </c>
      <c r="N288" s="71">
        <v>22.3</v>
      </c>
      <c r="O288" s="71">
        <v>2.89</v>
      </c>
      <c r="P288" s="164">
        <v>3.35</v>
      </c>
    </row>
    <row r="289" spans="1:16" x14ac:dyDescent="0.3">
      <c r="A289" s="60" t="s">
        <v>3249</v>
      </c>
      <c r="B289" s="319"/>
      <c r="C289" s="332" t="s">
        <v>5140</v>
      </c>
      <c r="D289" s="281">
        <v>8</v>
      </c>
      <c r="E289" s="39" t="s">
        <v>5179</v>
      </c>
      <c r="F289" s="41" t="s">
        <v>33</v>
      </c>
      <c r="G289" s="106" t="s">
        <v>5286</v>
      </c>
      <c r="H289" s="71">
        <v>10.5</v>
      </c>
      <c r="I289" s="71">
        <v>12.14</v>
      </c>
      <c r="J289" s="71">
        <v>1.57</v>
      </c>
      <c r="K289" s="164">
        <v>1.82</v>
      </c>
      <c r="M289" s="71">
        <v>13.02</v>
      </c>
      <c r="N289" s="71">
        <v>15.06</v>
      </c>
      <c r="O289" s="71">
        <v>1.95</v>
      </c>
      <c r="P289" s="164">
        <v>2.2599999999999998</v>
      </c>
    </row>
    <row r="290" spans="1:16" x14ac:dyDescent="0.3">
      <c r="A290" s="60" t="s">
        <v>3250</v>
      </c>
      <c r="B290" s="319"/>
      <c r="C290" s="333" t="s">
        <v>5145</v>
      </c>
      <c r="D290" s="320"/>
      <c r="E290" s="320"/>
      <c r="F290" s="320"/>
      <c r="G290" s="320"/>
      <c r="H290" s="320"/>
      <c r="I290" s="321"/>
      <c r="J290" s="353">
        <v>3.9</v>
      </c>
      <c r="K290" s="349">
        <v>4.5199999999999996</v>
      </c>
      <c r="M290" s="347"/>
      <c r="N290" s="348"/>
      <c r="O290" s="353">
        <v>4.84</v>
      </c>
      <c r="P290" s="349">
        <v>5.61</v>
      </c>
    </row>
    <row r="291" spans="1:16" x14ac:dyDescent="0.3">
      <c r="A291" s="60" t="s">
        <v>3251</v>
      </c>
      <c r="B291" s="319"/>
      <c r="C291" s="332" t="s">
        <v>5210</v>
      </c>
      <c r="D291" s="42" t="s">
        <v>5289</v>
      </c>
      <c r="E291" s="39" t="s">
        <v>5290</v>
      </c>
      <c r="F291" s="41" t="s">
        <v>594</v>
      </c>
      <c r="G291" s="106" t="s">
        <v>5154</v>
      </c>
      <c r="H291" s="71">
        <v>51.68</v>
      </c>
      <c r="I291" s="71">
        <v>51.68</v>
      </c>
      <c r="J291" s="71">
        <v>51.68</v>
      </c>
      <c r="K291" s="164">
        <v>51.68</v>
      </c>
      <c r="M291" s="71">
        <v>64.08</v>
      </c>
      <c r="N291" s="71">
        <v>64.08</v>
      </c>
      <c r="O291" s="71">
        <v>64.08</v>
      </c>
      <c r="P291" s="164">
        <v>64.08</v>
      </c>
    </row>
    <row r="292" spans="1:16" x14ac:dyDescent="0.3">
      <c r="A292" s="60" t="s">
        <v>3252</v>
      </c>
      <c r="B292" s="319"/>
      <c r="C292" s="333" t="s">
        <v>5151</v>
      </c>
      <c r="D292" s="320"/>
      <c r="E292" s="320"/>
      <c r="F292" s="320"/>
      <c r="G292" s="320"/>
      <c r="H292" s="320"/>
      <c r="I292" s="321"/>
      <c r="J292" s="353">
        <v>51.68</v>
      </c>
      <c r="K292" s="349">
        <v>51.68</v>
      </c>
      <c r="M292" s="347"/>
      <c r="N292" s="348"/>
      <c r="O292" s="353">
        <v>64.08</v>
      </c>
      <c r="P292" s="349">
        <v>64.08</v>
      </c>
    </row>
    <row r="293" spans="1:16" x14ac:dyDescent="0.25">
      <c r="A293" s="60" t="s">
        <v>3253</v>
      </c>
      <c r="B293" s="37"/>
      <c r="C293" s="327"/>
      <c r="D293" s="37"/>
      <c r="E293" s="37"/>
      <c r="F293" s="37"/>
      <c r="G293" s="37"/>
      <c r="H293" s="37"/>
      <c r="I293" s="37"/>
      <c r="J293" s="327"/>
      <c r="K293" s="37"/>
    </row>
    <row r="294" spans="1:16" x14ac:dyDescent="0.3">
      <c r="A294" s="60" t="s">
        <v>3254</v>
      </c>
      <c r="B294" s="325">
        <v>141</v>
      </c>
      <c r="C294" s="329" t="s">
        <v>5133</v>
      </c>
      <c r="D294" s="313" t="s">
        <v>75</v>
      </c>
      <c r="E294" s="313" t="s">
        <v>77</v>
      </c>
      <c r="F294" s="313" t="s">
        <v>5134</v>
      </c>
      <c r="G294" s="313" t="s">
        <v>5135</v>
      </c>
      <c r="H294" s="314" t="s">
        <v>5136</v>
      </c>
      <c r="I294" s="315"/>
      <c r="J294" s="337" t="s">
        <v>5137</v>
      </c>
      <c r="K294" s="316"/>
      <c r="M294" s="345"/>
      <c r="N294" s="348"/>
      <c r="O294" s="345"/>
      <c r="P294" s="347"/>
    </row>
    <row r="295" spans="1:16" x14ac:dyDescent="0.3">
      <c r="A295" s="60" t="s">
        <v>3255</v>
      </c>
      <c r="B295" s="326"/>
      <c r="C295" s="330"/>
      <c r="D295" s="318"/>
      <c r="E295" s="318"/>
      <c r="F295" s="318"/>
      <c r="G295" s="318"/>
      <c r="H295" s="277" t="s">
        <v>5138</v>
      </c>
      <c r="I295" s="277" t="s">
        <v>5139</v>
      </c>
      <c r="J295" s="338" t="s">
        <v>5138</v>
      </c>
      <c r="K295" s="278" t="s">
        <v>5139</v>
      </c>
      <c r="M295" s="346"/>
      <c r="N295" s="346"/>
      <c r="O295" s="346"/>
      <c r="P295" s="345"/>
    </row>
    <row r="296" spans="1:16" x14ac:dyDescent="0.3">
      <c r="A296" s="60" t="s">
        <v>3256</v>
      </c>
      <c r="B296" s="47"/>
      <c r="C296" s="331" t="s">
        <v>127</v>
      </c>
      <c r="D296" s="38" t="s">
        <v>495</v>
      </c>
      <c r="E296" s="282" t="s">
        <v>496</v>
      </c>
      <c r="F296" s="280" t="s">
        <v>102</v>
      </c>
      <c r="G296" s="283"/>
      <c r="H296" s="283"/>
      <c r="I296" s="283"/>
      <c r="J296" s="342">
        <v>2959.03</v>
      </c>
      <c r="K296" s="344">
        <v>2959.03</v>
      </c>
      <c r="M296" s="346"/>
      <c r="N296" s="346"/>
      <c r="O296" s="342">
        <v>3668.98</v>
      </c>
      <c r="P296" s="344">
        <v>3668.98</v>
      </c>
    </row>
    <row r="297" spans="1:16" x14ac:dyDescent="0.3">
      <c r="A297" s="60" t="s">
        <v>3257</v>
      </c>
      <c r="B297" s="319"/>
      <c r="C297" s="333" t="s">
        <v>5145</v>
      </c>
      <c r="D297" s="320"/>
      <c r="E297" s="320"/>
      <c r="F297" s="320"/>
      <c r="G297" s="320"/>
      <c r="H297" s="320"/>
      <c r="I297" s="321"/>
      <c r="J297" s="353">
        <v>0</v>
      </c>
      <c r="K297" s="349">
        <v>0</v>
      </c>
      <c r="M297" s="347"/>
      <c r="N297" s="348"/>
      <c r="O297" s="353">
        <v>0</v>
      </c>
      <c r="P297" s="349">
        <v>0</v>
      </c>
    </row>
    <row r="298" spans="1:16" x14ac:dyDescent="0.3">
      <c r="A298" s="60" t="s">
        <v>3258</v>
      </c>
      <c r="B298" s="319"/>
      <c r="C298" s="332" t="s">
        <v>5210</v>
      </c>
      <c r="D298" s="42" t="s">
        <v>5291</v>
      </c>
      <c r="E298" s="39" t="s">
        <v>5292</v>
      </c>
      <c r="F298" s="41" t="s">
        <v>594</v>
      </c>
      <c r="G298" s="106" t="s">
        <v>5154</v>
      </c>
      <c r="H298" s="71">
        <v>2959.03</v>
      </c>
      <c r="I298" s="71">
        <v>2959.03</v>
      </c>
      <c r="J298" s="71">
        <v>2959.03</v>
      </c>
      <c r="K298" s="164">
        <v>2959.03</v>
      </c>
      <c r="M298" s="71">
        <v>3668.98</v>
      </c>
      <c r="N298" s="71">
        <v>3668.98</v>
      </c>
      <c r="O298" s="71">
        <v>3668.98</v>
      </c>
      <c r="P298" s="164">
        <v>3668.98</v>
      </c>
    </row>
    <row r="299" spans="1:16" x14ac:dyDescent="0.3">
      <c r="A299" s="60" t="s">
        <v>3259</v>
      </c>
      <c r="B299" s="319"/>
      <c r="C299" s="333" t="s">
        <v>5151</v>
      </c>
      <c r="D299" s="320"/>
      <c r="E299" s="320"/>
      <c r="F299" s="320"/>
      <c r="G299" s="320"/>
      <c r="H299" s="320"/>
      <c r="I299" s="321"/>
      <c r="J299" s="353">
        <v>2959.03</v>
      </c>
      <c r="K299" s="349">
        <v>2959.03</v>
      </c>
      <c r="M299" s="347"/>
      <c r="N299" s="348"/>
      <c r="O299" s="353">
        <v>3668.98</v>
      </c>
      <c r="P299" s="349">
        <v>3668.98</v>
      </c>
    </row>
    <row r="300" spans="1:16" x14ac:dyDescent="0.3">
      <c r="A300" s="60" t="s">
        <v>3260</v>
      </c>
      <c r="B300" s="325">
        <v>197</v>
      </c>
      <c r="C300" s="329" t="s">
        <v>5133</v>
      </c>
      <c r="D300" s="313" t="s">
        <v>75</v>
      </c>
      <c r="E300" s="313" t="s">
        <v>77</v>
      </c>
      <c r="F300" s="313" t="s">
        <v>5134</v>
      </c>
      <c r="G300" s="313" t="s">
        <v>5135</v>
      </c>
      <c r="H300" s="314" t="s">
        <v>5136</v>
      </c>
      <c r="I300" s="315"/>
      <c r="J300" s="337" t="s">
        <v>5137</v>
      </c>
      <c r="K300" s="316"/>
      <c r="M300" s="345"/>
      <c r="N300" s="348"/>
      <c r="O300" s="345"/>
      <c r="P300" s="347"/>
    </row>
    <row r="301" spans="1:16" x14ac:dyDescent="0.3">
      <c r="A301" s="60" t="s">
        <v>3261</v>
      </c>
      <c r="B301" s="326"/>
      <c r="C301" s="330"/>
      <c r="D301" s="318"/>
      <c r="E301" s="318"/>
      <c r="F301" s="318"/>
      <c r="G301" s="318"/>
      <c r="H301" s="277" t="s">
        <v>5138</v>
      </c>
      <c r="I301" s="277" t="s">
        <v>5139</v>
      </c>
      <c r="J301" s="338" t="s">
        <v>5138</v>
      </c>
      <c r="K301" s="278" t="s">
        <v>5139</v>
      </c>
      <c r="M301" s="346"/>
      <c r="N301" s="346"/>
      <c r="O301" s="346"/>
      <c r="P301" s="345"/>
    </row>
    <row r="302" spans="1:16" ht="24" x14ac:dyDescent="0.3">
      <c r="A302" s="60" t="s">
        <v>3262</v>
      </c>
      <c r="B302" s="47"/>
      <c r="C302" s="336" t="s">
        <v>127</v>
      </c>
      <c r="D302" s="61" t="s">
        <v>493</v>
      </c>
      <c r="E302" s="282" t="s">
        <v>5293</v>
      </c>
      <c r="F302" s="284" t="s">
        <v>143</v>
      </c>
      <c r="G302" s="283"/>
      <c r="H302" s="283"/>
      <c r="I302" s="283"/>
      <c r="J302" s="356">
        <v>832.13</v>
      </c>
      <c r="K302" s="352">
        <v>897.62</v>
      </c>
      <c r="M302" s="346"/>
      <c r="N302" s="346"/>
      <c r="O302" s="356">
        <v>1031.78</v>
      </c>
      <c r="P302" s="352">
        <v>1112.99</v>
      </c>
    </row>
    <row r="303" spans="1:16" x14ac:dyDescent="0.3">
      <c r="A303" s="60" t="s">
        <v>3263</v>
      </c>
      <c r="B303" s="319"/>
      <c r="C303" s="332" t="s">
        <v>5140</v>
      </c>
      <c r="D303" s="281">
        <v>10</v>
      </c>
      <c r="E303" s="39" t="s">
        <v>5182</v>
      </c>
      <c r="F303" s="41" t="s">
        <v>33</v>
      </c>
      <c r="G303" s="106" t="s">
        <v>5294</v>
      </c>
      <c r="H303" s="71">
        <v>15.54</v>
      </c>
      <c r="I303" s="71">
        <v>17.98</v>
      </c>
      <c r="J303" s="71">
        <v>109.87</v>
      </c>
      <c r="K303" s="164">
        <v>127.15</v>
      </c>
      <c r="M303" s="71">
        <v>19.27</v>
      </c>
      <c r="N303" s="71">
        <v>22.3</v>
      </c>
      <c r="O303" s="71">
        <v>136.24</v>
      </c>
      <c r="P303" s="164">
        <v>157.66</v>
      </c>
    </row>
    <row r="304" spans="1:16" x14ac:dyDescent="0.3">
      <c r="A304" s="60" t="s">
        <v>3264</v>
      </c>
      <c r="B304" s="319"/>
      <c r="C304" s="332" t="s">
        <v>5140</v>
      </c>
      <c r="D304" s="281">
        <v>8</v>
      </c>
      <c r="E304" s="39" t="s">
        <v>5179</v>
      </c>
      <c r="F304" s="41" t="s">
        <v>33</v>
      </c>
      <c r="G304" s="106" t="s">
        <v>5295</v>
      </c>
      <c r="H304" s="71">
        <v>10.5</v>
      </c>
      <c r="I304" s="71">
        <v>12.14</v>
      </c>
      <c r="J304" s="71">
        <v>85.68</v>
      </c>
      <c r="K304" s="164">
        <v>99.11</v>
      </c>
      <c r="M304" s="71">
        <v>13.02</v>
      </c>
      <c r="N304" s="71">
        <v>15.06</v>
      </c>
      <c r="O304" s="71">
        <v>106.24</v>
      </c>
      <c r="P304" s="164">
        <v>122.89</v>
      </c>
    </row>
    <row r="305" spans="1:16" x14ac:dyDescent="0.3">
      <c r="A305" s="60" t="s">
        <v>3265</v>
      </c>
      <c r="B305" s="319"/>
      <c r="C305" s="332" t="s">
        <v>5140</v>
      </c>
      <c r="D305" s="281">
        <v>4</v>
      </c>
      <c r="E305" s="39" t="s">
        <v>5152</v>
      </c>
      <c r="F305" s="41" t="s">
        <v>33</v>
      </c>
      <c r="G305" s="106" t="s">
        <v>5296</v>
      </c>
      <c r="H305" s="71">
        <v>15.54</v>
      </c>
      <c r="I305" s="71">
        <v>17.98</v>
      </c>
      <c r="J305" s="71">
        <v>67.290000000000006</v>
      </c>
      <c r="K305" s="164">
        <v>77.87</v>
      </c>
      <c r="M305" s="71">
        <v>19.27</v>
      </c>
      <c r="N305" s="71">
        <v>22.3</v>
      </c>
      <c r="O305" s="71">
        <v>83.44</v>
      </c>
      <c r="P305" s="164">
        <v>96.56</v>
      </c>
    </row>
    <row r="306" spans="1:16" x14ac:dyDescent="0.3">
      <c r="A306" s="60" t="s">
        <v>3266</v>
      </c>
      <c r="B306" s="319"/>
      <c r="C306" s="332" t="s">
        <v>5140</v>
      </c>
      <c r="D306" s="281">
        <v>5</v>
      </c>
      <c r="E306" s="39" t="s">
        <v>5141</v>
      </c>
      <c r="F306" s="41" t="s">
        <v>33</v>
      </c>
      <c r="G306" s="106" t="s">
        <v>5297</v>
      </c>
      <c r="H306" s="71">
        <v>9.2899999999999991</v>
      </c>
      <c r="I306" s="71">
        <v>10.75</v>
      </c>
      <c r="J306" s="71">
        <v>154.22999999999999</v>
      </c>
      <c r="K306" s="164">
        <v>178.44</v>
      </c>
      <c r="M306" s="71">
        <v>11.53</v>
      </c>
      <c r="N306" s="71">
        <v>13.34</v>
      </c>
      <c r="O306" s="71">
        <v>191.24</v>
      </c>
      <c r="P306" s="164">
        <v>221.26</v>
      </c>
    </row>
    <row r="307" spans="1:16" x14ac:dyDescent="0.3">
      <c r="A307" s="60" t="s">
        <v>3267</v>
      </c>
      <c r="B307" s="319"/>
      <c r="C307" s="333" t="s">
        <v>5145</v>
      </c>
      <c r="D307" s="320"/>
      <c r="E307" s="320"/>
      <c r="F307" s="320"/>
      <c r="G307" s="320"/>
      <c r="H307" s="320"/>
      <c r="I307" s="321"/>
      <c r="J307" s="353">
        <v>417.08</v>
      </c>
      <c r="K307" s="349">
        <v>482.58</v>
      </c>
      <c r="M307" s="347"/>
      <c r="N307" s="348"/>
      <c r="O307" s="353">
        <v>517.16</v>
      </c>
      <c r="P307" s="349">
        <v>598.37</v>
      </c>
    </row>
    <row r="308" spans="1:16" x14ac:dyDescent="0.3">
      <c r="A308" s="60" t="s">
        <v>3268</v>
      </c>
      <c r="B308" s="319"/>
      <c r="C308" s="332" t="s">
        <v>5140</v>
      </c>
      <c r="D308" s="40">
        <v>2804</v>
      </c>
      <c r="E308" s="39" t="s">
        <v>5298</v>
      </c>
      <c r="F308" s="41" t="s">
        <v>5156</v>
      </c>
      <c r="G308" s="106" t="s">
        <v>5299</v>
      </c>
      <c r="H308" s="71">
        <v>138.69999999999999</v>
      </c>
      <c r="I308" s="71">
        <v>138.69999999999999</v>
      </c>
      <c r="J308" s="71">
        <v>133.43</v>
      </c>
      <c r="K308" s="164">
        <v>133.43</v>
      </c>
      <c r="M308" s="71">
        <v>171.99</v>
      </c>
      <c r="N308" s="71">
        <v>171.99</v>
      </c>
      <c r="O308" s="71">
        <v>165.45</v>
      </c>
      <c r="P308" s="164">
        <v>165.45</v>
      </c>
    </row>
    <row r="309" spans="1:16" x14ac:dyDescent="0.3">
      <c r="A309" s="60" t="s">
        <v>3269</v>
      </c>
      <c r="B309" s="319"/>
      <c r="C309" s="332" t="s">
        <v>5140</v>
      </c>
      <c r="D309" s="40">
        <v>2023</v>
      </c>
      <c r="E309" s="39" t="s">
        <v>5201</v>
      </c>
      <c r="F309" s="41" t="s">
        <v>5202</v>
      </c>
      <c r="G309" s="106" t="s">
        <v>5300</v>
      </c>
      <c r="H309" s="71">
        <v>11.8</v>
      </c>
      <c r="I309" s="71">
        <v>11.8</v>
      </c>
      <c r="J309" s="71">
        <v>22.31</v>
      </c>
      <c r="K309" s="164">
        <v>22.31</v>
      </c>
      <c r="M309" s="71">
        <v>14.64</v>
      </c>
      <c r="N309" s="71">
        <v>14.64</v>
      </c>
      <c r="O309" s="71">
        <v>27.67</v>
      </c>
      <c r="P309" s="164">
        <v>27.67</v>
      </c>
    </row>
    <row r="310" spans="1:16" x14ac:dyDescent="0.3">
      <c r="A310" s="60" t="s">
        <v>3270</v>
      </c>
      <c r="B310" s="319"/>
      <c r="C310" s="332" t="s">
        <v>5140</v>
      </c>
      <c r="D310" s="40">
        <v>1863</v>
      </c>
      <c r="E310" s="39" t="s">
        <v>5301</v>
      </c>
      <c r="F310" s="41" t="s">
        <v>5149</v>
      </c>
      <c r="G310" s="106" t="s">
        <v>5302</v>
      </c>
      <c r="H310" s="71">
        <v>20.56</v>
      </c>
      <c r="I310" s="71">
        <v>20.56</v>
      </c>
      <c r="J310" s="71">
        <v>11.72</v>
      </c>
      <c r="K310" s="164">
        <v>11.72</v>
      </c>
      <c r="M310" s="71">
        <v>25.5</v>
      </c>
      <c r="N310" s="71">
        <v>25.5</v>
      </c>
      <c r="O310" s="71">
        <v>14.54</v>
      </c>
      <c r="P310" s="164">
        <v>14.54</v>
      </c>
    </row>
    <row r="311" spans="1:16" x14ac:dyDescent="0.3">
      <c r="A311" s="60" t="s">
        <v>3271</v>
      </c>
      <c r="B311" s="319"/>
      <c r="C311" s="332" t="s">
        <v>5140</v>
      </c>
      <c r="D311" s="40">
        <v>1858</v>
      </c>
      <c r="E311" s="39" t="s">
        <v>5206</v>
      </c>
      <c r="F311" s="41" t="s">
        <v>5202</v>
      </c>
      <c r="G311" s="106" t="s">
        <v>5303</v>
      </c>
      <c r="H311" s="71">
        <v>6.92</v>
      </c>
      <c r="I311" s="71">
        <v>6.92</v>
      </c>
      <c r="J311" s="71">
        <v>58.74</v>
      </c>
      <c r="K311" s="164">
        <v>58.74</v>
      </c>
      <c r="M311" s="71">
        <v>8.59</v>
      </c>
      <c r="N311" s="71">
        <v>8.59</v>
      </c>
      <c r="O311" s="71">
        <v>72.84</v>
      </c>
      <c r="P311" s="164">
        <v>72.84</v>
      </c>
    </row>
    <row r="312" spans="1:16" x14ac:dyDescent="0.3">
      <c r="A312" s="60" t="s">
        <v>3272</v>
      </c>
      <c r="B312" s="319"/>
      <c r="C312" s="332" t="s">
        <v>5140</v>
      </c>
      <c r="D312" s="40">
        <v>2497</v>
      </c>
      <c r="E312" s="39" t="s">
        <v>5196</v>
      </c>
      <c r="F312" s="41" t="s">
        <v>5156</v>
      </c>
      <c r="G312" s="106" t="s">
        <v>5304</v>
      </c>
      <c r="H312" s="71">
        <v>114.86</v>
      </c>
      <c r="I312" s="71">
        <v>114.86</v>
      </c>
      <c r="J312" s="71">
        <v>28.13</v>
      </c>
      <c r="K312" s="164">
        <v>28.13</v>
      </c>
      <c r="M312" s="71">
        <v>142.41999999999999</v>
      </c>
      <c r="N312" s="71">
        <v>142.41999999999999</v>
      </c>
      <c r="O312" s="71">
        <v>34.89</v>
      </c>
      <c r="P312" s="164">
        <v>34.89</v>
      </c>
    </row>
    <row r="313" spans="1:16" x14ac:dyDescent="0.3">
      <c r="A313" s="60" t="s">
        <v>3273</v>
      </c>
      <c r="B313" s="319"/>
      <c r="C313" s="332" t="s">
        <v>5140</v>
      </c>
      <c r="D313" s="40">
        <v>2386</v>
      </c>
      <c r="E313" s="39" t="s">
        <v>5194</v>
      </c>
      <c r="F313" s="41" t="s">
        <v>5156</v>
      </c>
      <c r="G313" s="106" t="s">
        <v>5304</v>
      </c>
      <c r="H313" s="71">
        <v>118.86</v>
      </c>
      <c r="I313" s="71">
        <v>118.86</v>
      </c>
      <c r="J313" s="71">
        <v>29.12</v>
      </c>
      <c r="K313" s="164">
        <v>29.12</v>
      </c>
      <c r="M313" s="71">
        <v>147.38</v>
      </c>
      <c r="N313" s="71">
        <v>147.38</v>
      </c>
      <c r="O313" s="71">
        <v>36.11</v>
      </c>
      <c r="P313" s="164">
        <v>36.11</v>
      </c>
    </row>
    <row r="314" spans="1:16" x14ac:dyDescent="0.3">
      <c r="A314" s="60" t="s">
        <v>3274</v>
      </c>
      <c r="B314" s="319"/>
      <c r="C314" s="332" t="s">
        <v>5140</v>
      </c>
      <c r="D314" s="40">
        <v>1695</v>
      </c>
      <c r="E314" s="39" t="s">
        <v>5305</v>
      </c>
      <c r="F314" s="41" t="s">
        <v>5254</v>
      </c>
      <c r="G314" s="106" t="s">
        <v>5306</v>
      </c>
      <c r="H314" s="71">
        <v>22.11</v>
      </c>
      <c r="I314" s="71">
        <v>22.11</v>
      </c>
      <c r="J314" s="71">
        <v>40.68</v>
      </c>
      <c r="K314" s="164">
        <v>40.68</v>
      </c>
      <c r="M314" s="71">
        <v>27.42</v>
      </c>
      <c r="N314" s="71">
        <v>27.42</v>
      </c>
      <c r="O314" s="71">
        <v>50.45</v>
      </c>
      <c r="P314" s="164">
        <v>50.45</v>
      </c>
    </row>
    <row r="315" spans="1:16" x14ac:dyDescent="0.3">
      <c r="A315" s="60" t="s">
        <v>3275</v>
      </c>
      <c r="B315" s="319"/>
      <c r="C315" s="332" t="s">
        <v>5140</v>
      </c>
      <c r="D315" s="40">
        <v>1215</v>
      </c>
      <c r="E315" s="39" t="s">
        <v>5160</v>
      </c>
      <c r="F315" s="41" t="s">
        <v>5149</v>
      </c>
      <c r="G315" s="106" t="s">
        <v>5307</v>
      </c>
      <c r="H315" s="71">
        <v>0.5</v>
      </c>
      <c r="I315" s="71">
        <v>0.5</v>
      </c>
      <c r="J315" s="71">
        <v>90.86</v>
      </c>
      <c r="K315" s="164">
        <v>90.86</v>
      </c>
      <c r="M315" s="71">
        <v>0.62</v>
      </c>
      <c r="N315" s="71">
        <v>0.62</v>
      </c>
      <c r="O315" s="71">
        <v>112.67</v>
      </c>
      <c r="P315" s="164">
        <v>112.67</v>
      </c>
    </row>
    <row r="316" spans="1:16" x14ac:dyDescent="0.3">
      <c r="A316" s="60" t="s">
        <v>3276</v>
      </c>
      <c r="B316" s="319"/>
      <c r="C316" s="333" t="s">
        <v>5151</v>
      </c>
      <c r="D316" s="320"/>
      <c r="E316" s="320"/>
      <c r="F316" s="320"/>
      <c r="G316" s="320"/>
      <c r="H316" s="320"/>
      <c r="I316" s="321"/>
      <c r="J316" s="353">
        <v>415.04</v>
      </c>
      <c r="K316" s="349">
        <v>415.04</v>
      </c>
      <c r="M316" s="347"/>
      <c r="N316" s="348"/>
      <c r="O316" s="353">
        <v>514.62</v>
      </c>
      <c r="P316" s="349">
        <v>514.62</v>
      </c>
    </row>
    <row r="317" spans="1:16" x14ac:dyDescent="0.25">
      <c r="A317" s="60" t="s">
        <v>3277</v>
      </c>
      <c r="B317" s="37"/>
      <c r="C317" s="327"/>
      <c r="D317" s="37"/>
      <c r="E317" s="37"/>
      <c r="F317" s="37"/>
      <c r="G317" s="37"/>
      <c r="H317" s="37"/>
      <c r="I317" s="37"/>
      <c r="J317" s="327"/>
      <c r="K317" s="37"/>
    </row>
    <row r="318" spans="1:16" x14ac:dyDescent="0.3">
      <c r="A318" s="60" t="s">
        <v>3278</v>
      </c>
      <c r="B318" s="325">
        <v>209</v>
      </c>
      <c r="C318" s="329" t="s">
        <v>5133</v>
      </c>
      <c r="D318" s="313" t="s">
        <v>75</v>
      </c>
      <c r="E318" s="313" t="s">
        <v>77</v>
      </c>
      <c r="F318" s="313" t="s">
        <v>5134</v>
      </c>
      <c r="G318" s="313" t="s">
        <v>5135</v>
      </c>
      <c r="H318" s="314" t="s">
        <v>5136</v>
      </c>
      <c r="I318" s="315"/>
      <c r="J318" s="337" t="s">
        <v>5137</v>
      </c>
      <c r="K318" s="316"/>
      <c r="M318" s="345"/>
      <c r="N318" s="348"/>
      <c r="O318" s="345"/>
      <c r="P318" s="347"/>
    </row>
    <row r="319" spans="1:16" x14ac:dyDescent="0.3">
      <c r="A319" s="60" t="s">
        <v>3279</v>
      </c>
      <c r="B319" s="326"/>
      <c r="C319" s="330"/>
      <c r="D319" s="318"/>
      <c r="E319" s="318"/>
      <c r="F319" s="318"/>
      <c r="G319" s="318"/>
      <c r="H319" s="277" t="s">
        <v>5138</v>
      </c>
      <c r="I319" s="277" t="s">
        <v>5139</v>
      </c>
      <c r="J319" s="338" t="s">
        <v>5138</v>
      </c>
      <c r="K319" s="278" t="s">
        <v>5139</v>
      </c>
      <c r="M319" s="346"/>
      <c r="N319" s="346"/>
      <c r="O319" s="346"/>
      <c r="P319" s="345"/>
    </row>
    <row r="320" spans="1:16" ht="24" x14ac:dyDescent="0.3">
      <c r="A320" s="60" t="s">
        <v>3280</v>
      </c>
      <c r="B320" s="47"/>
      <c r="C320" s="331" t="s">
        <v>127</v>
      </c>
      <c r="D320" s="38" t="s">
        <v>1953</v>
      </c>
      <c r="E320" s="279" t="s">
        <v>5514</v>
      </c>
      <c r="F320" s="280" t="s">
        <v>102</v>
      </c>
      <c r="G320" s="283"/>
      <c r="H320" s="283"/>
      <c r="I320" s="283"/>
      <c r="J320" s="342">
        <v>85.55</v>
      </c>
      <c r="K320" s="344">
        <v>86.57</v>
      </c>
      <c r="M320" s="346"/>
      <c r="N320" s="346"/>
      <c r="O320" s="342">
        <v>106.08</v>
      </c>
      <c r="P320" s="344">
        <v>107.35</v>
      </c>
    </row>
    <row r="321" spans="1:16" x14ac:dyDescent="0.3">
      <c r="A321" s="60" t="s">
        <v>3281</v>
      </c>
      <c r="B321" s="319"/>
      <c r="C321" s="332" t="s">
        <v>5140</v>
      </c>
      <c r="D321" s="281">
        <v>8</v>
      </c>
      <c r="E321" s="39" t="s">
        <v>5179</v>
      </c>
      <c r="F321" s="41" t="s">
        <v>33</v>
      </c>
      <c r="G321" s="106" t="s">
        <v>5308</v>
      </c>
      <c r="H321" s="71">
        <v>10.5</v>
      </c>
      <c r="I321" s="71">
        <v>12.14</v>
      </c>
      <c r="J321" s="71">
        <v>2.62</v>
      </c>
      <c r="K321" s="164">
        <v>3.04</v>
      </c>
      <c r="M321" s="71">
        <v>13.02</v>
      </c>
      <c r="N321" s="71">
        <v>15.06</v>
      </c>
      <c r="O321" s="71">
        <v>3.26</v>
      </c>
      <c r="P321" s="164">
        <v>3.77</v>
      </c>
    </row>
    <row r="322" spans="1:16" x14ac:dyDescent="0.3">
      <c r="A322" s="60" t="s">
        <v>3282</v>
      </c>
      <c r="B322" s="319"/>
      <c r="C322" s="332" t="s">
        <v>5140</v>
      </c>
      <c r="D322" s="281">
        <v>4</v>
      </c>
      <c r="E322" s="39" t="s">
        <v>5152</v>
      </c>
      <c r="F322" s="41" t="s">
        <v>33</v>
      </c>
      <c r="G322" s="106" t="s">
        <v>5308</v>
      </c>
      <c r="H322" s="71">
        <v>15.54</v>
      </c>
      <c r="I322" s="71">
        <v>17.98</v>
      </c>
      <c r="J322" s="71">
        <v>3.88</v>
      </c>
      <c r="K322" s="164">
        <v>4.5</v>
      </c>
      <c r="M322" s="71">
        <v>19.27</v>
      </c>
      <c r="N322" s="71">
        <v>22.3</v>
      </c>
      <c r="O322" s="71">
        <v>4.82</v>
      </c>
      <c r="P322" s="164">
        <v>5.58</v>
      </c>
    </row>
    <row r="323" spans="1:16" x14ac:dyDescent="0.3">
      <c r="A323" s="60" t="s">
        <v>3283</v>
      </c>
      <c r="B323" s="319"/>
      <c r="C323" s="333" t="s">
        <v>5145</v>
      </c>
      <c r="D323" s="320"/>
      <c r="E323" s="320"/>
      <c r="F323" s="320"/>
      <c r="G323" s="320"/>
      <c r="H323" s="320"/>
      <c r="I323" s="321"/>
      <c r="J323" s="353">
        <v>6.51</v>
      </c>
      <c r="K323" s="349">
        <v>7.54</v>
      </c>
      <c r="M323" s="347"/>
      <c r="N323" s="348"/>
      <c r="O323" s="353">
        <v>8.08</v>
      </c>
      <c r="P323" s="349">
        <v>9.35</v>
      </c>
    </row>
    <row r="324" spans="1:16" x14ac:dyDescent="0.3">
      <c r="A324" s="60" t="s">
        <v>3284</v>
      </c>
      <c r="B324" s="319"/>
      <c r="C324" s="332" t="s">
        <v>5146</v>
      </c>
      <c r="D324" s="40">
        <v>37401</v>
      </c>
      <c r="E324" s="39" t="s">
        <v>5309</v>
      </c>
      <c r="F324" s="41" t="s">
        <v>102</v>
      </c>
      <c r="G324" s="106" t="s">
        <v>5154</v>
      </c>
      <c r="H324" s="71">
        <v>76.77</v>
      </c>
      <c r="I324" s="71">
        <v>76.77</v>
      </c>
      <c r="J324" s="71">
        <v>76.77</v>
      </c>
      <c r="K324" s="164">
        <v>76.77</v>
      </c>
      <c r="M324" s="71">
        <v>95.2</v>
      </c>
      <c r="N324" s="71">
        <v>95.2</v>
      </c>
      <c r="O324" s="71">
        <v>95.2</v>
      </c>
      <c r="P324" s="164">
        <v>95.2</v>
      </c>
    </row>
    <row r="325" spans="1:16" x14ac:dyDescent="0.3">
      <c r="A325" s="60" t="s">
        <v>3285</v>
      </c>
      <c r="B325" s="319"/>
      <c r="C325" s="332" t="s">
        <v>5140</v>
      </c>
      <c r="D325" s="40">
        <v>2221</v>
      </c>
      <c r="E325" s="39" t="s">
        <v>5310</v>
      </c>
      <c r="F325" s="41" t="s">
        <v>5170</v>
      </c>
      <c r="G325" s="106" t="s">
        <v>5278</v>
      </c>
      <c r="H325" s="71">
        <v>0.56000000000000005</v>
      </c>
      <c r="I325" s="71">
        <v>0.56000000000000005</v>
      </c>
      <c r="J325" s="71">
        <v>2.25</v>
      </c>
      <c r="K325" s="164">
        <v>2.25</v>
      </c>
      <c r="M325" s="71">
        <v>0.7</v>
      </c>
      <c r="N325" s="71">
        <v>0.7</v>
      </c>
      <c r="O325" s="71">
        <v>2.8</v>
      </c>
      <c r="P325" s="164">
        <v>2.8</v>
      </c>
    </row>
    <row r="326" spans="1:16" x14ac:dyDescent="0.3">
      <c r="A326" s="60" t="s">
        <v>3286</v>
      </c>
      <c r="B326" s="319"/>
      <c r="C326" s="333" t="s">
        <v>5151</v>
      </c>
      <c r="D326" s="320"/>
      <c r="E326" s="320"/>
      <c r="F326" s="320"/>
      <c r="G326" s="320"/>
      <c r="H326" s="320"/>
      <c r="I326" s="321"/>
      <c r="J326" s="353">
        <v>79.03</v>
      </c>
      <c r="K326" s="349">
        <v>79.03</v>
      </c>
      <c r="M326" s="347"/>
      <c r="N326" s="348"/>
      <c r="O326" s="353">
        <v>98</v>
      </c>
      <c r="P326" s="349">
        <v>98</v>
      </c>
    </row>
    <row r="327" spans="1:16" x14ac:dyDescent="0.25">
      <c r="A327" s="60" t="s">
        <v>3287</v>
      </c>
      <c r="B327" s="37"/>
      <c r="C327" s="327"/>
      <c r="D327" s="37"/>
      <c r="E327" s="37"/>
      <c r="F327" s="37"/>
      <c r="G327" s="37"/>
      <c r="H327" s="37"/>
      <c r="I327" s="37"/>
      <c r="J327" s="327"/>
      <c r="K327" s="37"/>
    </row>
    <row r="328" spans="1:16" x14ac:dyDescent="0.3">
      <c r="A328" s="60" t="s">
        <v>3288</v>
      </c>
      <c r="B328" s="325">
        <v>210</v>
      </c>
      <c r="C328" s="329" t="s">
        <v>5133</v>
      </c>
      <c r="D328" s="313" t="s">
        <v>75</v>
      </c>
      <c r="E328" s="313" t="s">
        <v>77</v>
      </c>
      <c r="F328" s="313" t="s">
        <v>5134</v>
      </c>
      <c r="G328" s="313" t="s">
        <v>5135</v>
      </c>
      <c r="H328" s="314" t="s">
        <v>5136</v>
      </c>
      <c r="I328" s="315"/>
      <c r="J328" s="337" t="s">
        <v>5137</v>
      </c>
      <c r="K328" s="316"/>
      <c r="M328" s="345"/>
      <c r="N328" s="348"/>
      <c r="O328" s="345"/>
      <c r="P328" s="347"/>
    </row>
    <row r="329" spans="1:16" x14ac:dyDescent="0.3">
      <c r="A329" s="60" t="s">
        <v>3289</v>
      </c>
      <c r="B329" s="326"/>
      <c r="C329" s="330"/>
      <c r="D329" s="318"/>
      <c r="E329" s="318"/>
      <c r="F329" s="318"/>
      <c r="G329" s="318"/>
      <c r="H329" s="277" t="s">
        <v>5138</v>
      </c>
      <c r="I329" s="277" t="s">
        <v>5139</v>
      </c>
      <c r="J329" s="338" t="s">
        <v>5138</v>
      </c>
      <c r="K329" s="278" t="s">
        <v>5139</v>
      </c>
      <c r="M329" s="346"/>
      <c r="N329" s="346"/>
      <c r="O329" s="346"/>
      <c r="P329" s="345"/>
    </row>
    <row r="330" spans="1:16" ht="24" x14ac:dyDescent="0.3">
      <c r="A330" s="60" t="s">
        <v>3290</v>
      </c>
      <c r="B330" s="47"/>
      <c r="C330" s="331" t="s">
        <v>127</v>
      </c>
      <c r="D330" s="38" t="s">
        <v>854</v>
      </c>
      <c r="E330" s="279" t="s">
        <v>5515</v>
      </c>
      <c r="F330" s="280" t="s">
        <v>102</v>
      </c>
      <c r="G330" s="283"/>
      <c r="H330" s="283"/>
      <c r="I330" s="283"/>
      <c r="J330" s="342">
        <v>145.34</v>
      </c>
      <c r="K330" s="344">
        <v>150.05000000000001</v>
      </c>
      <c r="M330" s="346"/>
      <c r="N330" s="346"/>
      <c r="O330" s="342">
        <v>180.22</v>
      </c>
      <c r="P330" s="344">
        <v>186.06</v>
      </c>
    </row>
    <row r="331" spans="1:16" x14ac:dyDescent="0.3">
      <c r="A331" s="60" t="s">
        <v>3291</v>
      </c>
      <c r="B331" s="319"/>
      <c r="C331" s="332" t="s">
        <v>5140</v>
      </c>
      <c r="D331" s="281">
        <v>8</v>
      </c>
      <c r="E331" s="39" t="s">
        <v>5179</v>
      </c>
      <c r="F331" s="41" t="s">
        <v>33</v>
      </c>
      <c r="G331" s="106" t="s">
        <v>5311</v>
      </c>
      <c r="H331" s="71">
        <v>10.5</v>
      </c>
      <c r="I331" s="71">
        <v>12.14</v>
      </c>
      <c r="J331" s="71">
        <v>12.07</v>
      </c>
      <c r="K331" s="164">
        <v>13.96</v>
      </c>
      <c r="M331" s="71">
        <v>13.02</v>
      </c>
      <c r="N331" s="71">
        <v>15.06</v>
      </c>
      <c r="O331" s="71">
        <v>14.97</v>
      </c>
      <c r="P331" s="164">
        <v>17.32</v>
      </c>
    </row>
    <row r="332" spans="1:16" x14ac:dyDescent="0.3">
      <c r="A332" s="60" t="s">
        <v>3292</v>
      </c>
      <c r="B332" s="319"/>
      <c r="C332" s="332" t="s">
        <v>5140</v>
      </c>
      <c r="D332" s="281">
        <v>11</v>
      </c>
      <c r="E332" s="39" t="s">
        <v>5312</v>
      </c>
      <c r="F332" s="41" t="s">
        <v>33</v>
      </c>
      <c r="G332" s="106" t="s">
        <v>5311</v>
      </c>
      <c r="H332" s="71">
        <v>15.54</v>
      </c>
      <c r="I332" s="71">
        <v>17.98</v>
      </c>
      <c r="J332" s="71">
        <v>17.87</v>
      </c>
      <c r="K332" s="164">
        <v>20.68</v>
      </c>
      <c r="M332" s="71">
        <v>19.27</v>
      </c>
      <c r="N332" s="71">
        <v>22.3</v>
      </c>
      <c r="O332" s="71">
        <v>22.16</v>
      </c>
      <c r="P332" s="164">
        <v>25.65</v>
      </c>
    </row>
    <row r="333" spans="1:16" x14ac:dyDescent="0.3">
      <c r="A333" s="60" t="s">
        <v>3293</v>
      </c>
      <c r="B333" s="319"/>
      <c r="C333" s="333" t="s">
        <v>5145</v>
      </c>
      <c r="D333" s="320"/>
      <c r="E333" s="320"/>
      <c r="F333" s="320"/>
      <c r="G333" s="320"/>
      <c r="H333" s="320"/>
      <c r="I333" s="321"/>
      <c r="J333" s="353">
        <v>29.94</v>
      </c>
      <c r="K333" s="349">
        <v>34.65</v>
      </c>
      <c r="M333" s="347"/>
      <c r="N333" s="348"/>
      <c r="O333" s="353">
        <v>37.130000000000003</v>
      </c>
      <c r="P333" s="349">
        <v>42.97</v>
      </c>
    </row>
    <row r="334" spans="1:16" ht="36" x14ac:dyDescent="0.3">
      <c r="A334" s="60" t="s">
        <v>3294</v>
      </c>
      <c r="B334" s="319"/>
      <c r="C334" s="332" t="s">
        <v>5210</v>
      </c>
      <c r="D334" s="42" t="s">
        <v>5313</v>
      </c>
      <c r="E334" s="63" t="s">
        <v>5516</v>
      </c>
      <c r="F334" s="41" t="s">
        <v>102</v>
      </c>
      <c r="G334" s="106" t="s">
        <v>5154</v>
      </c>
      <c r="H334" s="71">
        <v>114.37</v>
      </c>
      <c r="I334" s="71">
        <v>114.37</v>
      </c>
      <c r="J334" s="71">
        <v>114.37</v>
      </c>
      <c r="K334" s="164">
        <v>114.37</v>
      </c>
      <c r="M334" s="71">
        <v>141.82</v>
      </c>
      <c r="N334" s="71">
        <v>141.82</v>
      </c>
      <c r="O334" s="71">
        <v>141.82</v>
      </c>
      <c r="P334" s="164">
        <v>141.82</v>
      </c>
    </row>
    <row r="335" spans="1:16" x14ac:dyDescent="0.3">
      <c r="A335" s="60" t="s">
        <v>3295</v>
      </c>
      <c r="B335" s="319"/>
      <c r="C335" s="332" t="s">
        <v>5140</v>
      </c>
      <c r="D335" s="42" t="s">
        <v>5314</v>
      </c>
      <c r="E335" s="39" t="s">
        <v>5315</v>
      </c>
      <c r="F335" s="41" t="s">
        <v>5202</v>
      </c>
      <c r="G335" s="106" t="s">
        <v>5316</v>
      </c>
      <c r="H335" s="71">
        <v>0.36</v>
      </c>
      <c r="I335" s="71">
        <v>0.36</v>
      </c>
      <c r="J335" s="71">
        <v>1.02</v>
      </c>
      <c r="K335" s="164">
        <v>1.02</v>
      </c>
      <c r="M335" s="71">
        <v>0.45</v>
      </c>
      <c r="N335" s="71">
        <v>0.45</v>
      </c>
      <c r="O335" s="71">
        <v>1.27</v>
      </c>
      <c r="P335" s="164">
        <v>1.27</v>
      </c>
    </row>
    <row r="336" spans="1:16" x14ac:dyDescent="0.3">
      <c r="A336" s="60" t="s">
        <v>3296</v>
      </c>
      <c r="B336" s="319"/>
      <c r="C336" s="333" t="s">
        <v>5151</v>
      </c>
      <c r="D336" s="320"/>
      <c r="E336" s="320"/>
      <c r="F336" s="320"/>
      <c r="G336" s="320"/>
      <c r="H336" s="320"/>
      <c r="I336" s="321"/>
      <c r="J336" s="353">
        <v>115.4</v>
      </c>
      <c r="K336" s="349">
        <v>115.4</v>
      </c>
      <c r="M336" s="347"/>
      <c r="N336" s="348"/>
      <c r="O336" s="353">
        <v>143.09</v>
      </c>
      <c r="P336" s="349">
        <v>143.09</v>
      </c>
    </row>
    <row r="337" spans="1:16" x14ac:dyDescent="0.25">
      <c r="A337" s="60" t="s">
        <v>3297</v>
      </c>
      <c r="B337" s="37"/>
      <c r="C337" s="327"/>
      <c r="D337" s="37"/>
      <c r="E337" s="37"/>
      <c r="F337" s="37"/>
      <c r="G337" s="37"/>
      <c r="H337" s="37"/>
      <c r="I337" s="37"/>
      <c r="J337" s="327"/>
      <c r="K337" s="37"/>
    </row>
    <row r="338" spans="1:16" x14ac:dyDescent="0.3">
      <c r="A338" s="60" t="s">
        <v>3298</v>
      </c>
      <c r="B338" s="325">
        <v>212</v>
      </c>
      <c r="C338" s="329" t="s">
        <v>5133</v>
      </c>
      <c r="D338" s="313" t="s">
        <v>75</v>
      </c>
      <c r="E338" s="313" t="s">
        <v>77</v>
      </c>
      <c r="F338" s="313" t="s">
        <v>5134</v>
      </c>
      <c r="G338" s="313" t="s">
        <v>5135</v>
      </c>
      <c r="H338" s="314" t="s">
        <v>5136</v>
      </c>
      <c r="I338" s="315"/>
      <c r="J338" s="337" t="s">
        <v>5137</v>
      </c>
      <c r="K338" s="316"/>
      <c r="M338" s="345"/>
      <c r="N338" s="348"/>
      <c r="O338" s="345"/>
      <c r="P338" s="347"/>
    </row>
    <row r="339" spans="1:16" x14ac:dyDescent="0.3">
      <c r="A339" s="60" t="s">
        <v>3299</v>
      </c>
      <c r="B339" s="326"/>
      <c r="C339" s="330"/>
      <c r="D339" s="318"/>
      <c r="E339" s="318"/>
      <c r="F339" s="318"/>
      <c r="G339" s="318"/>
      <c r="H339" s="277" t="s">
        <v>5138</v>
      </c>
      <c r="I339" s="277" t="s">
        <v>5139</v>
      </c>
      <c r="J339" s="338" t="s">
        <v>5138</v>
      </c>
      <c r="K339" s="278" t="s">
        <v>5139</v>
      </c>
      <c r="M339" s="346"/>
      <c r="N339" s="346"/>
      <c r="O339" s="346"/>
      <c r="P339" s="345"/>
    </row>
    <row r="340" spans="1:16" x14ac:dyDescent="0.3">
      <c r="A340" s="60" t="s">
        <v>3300</v>
      </c>
      <c r="B340" s="47"/>
      <c r="C340" s="331" t="s">
        <v>127</v>
      </c>
      <c r="D340" s="38" t="s">
        <v>829</v>
      </c>
      <c r="E340" s="282" t="s">
        <v>830</v>
      </c>
      <c r="F340" s="280" t="s">
        <v>102</v>
      </c>
      <c r="G340" s="283"/>
      <c r="H340" s="283"/>
      <c r="I340" s="283"/>
      <c r="J340" s="342">
        <v>10.220000000000001</v>
      </c>
      <c r="K340" s="344">
        <v>10.88</v>
      </c>
      <c r="M340" s="346"/>
      <c r="N340" s="346"/>
      <c r="O340" s="342">
        <v>12.68</v>
      </c>
      <c r="P340" s="344">
        <v>13.5</v>
      </c>
    </row>
    <row r="341" spans="1:16" x14ac:dyDescent="0.3">
      <c r="A341" s="60" t="s">
        <v>3301</v>
      </c>
      <c r="B341" s="319"/>
      <c r="C341" s="332" t="s">
        <v>5140</v>
      </c>
      <c r="D341" s="281">
        <v>8</v>
      </c>
      <c r="E341" s="39" t="s">
        <v>5179</v>
      </c>
      <c r="F341" s="41" t="s">
        <v>33</v>
      </c>
      <c r="G341" s="106" t="s">
        <v>5317</v>
      </c>
      <c r="H341" s="71">
        <v>10.5</v>
      </c>
      <c r="I341" s="71">
        <v>12.14</v>
      </c>
      <c r="J341" s="71">
        <v>1.67</v>
      </c>
      <c r="K341" s="164">
        <v>1.94</v>
      </c>
      <c r="M341" s="71">
        <v>13.02</v>
      </c>
      <c r="N341" s="71">
        <v>15.06</v>
      </c>
      <c r="O341" s="71">
        <v>2.08</v>
      </c>
      <c r="P341" s="164">
        <v>2.41</v>
      </c>
    </row>
    <row r="342" spans="1:16" x14ac:dyDescent="0.3">
      <c r="A342" s="60" t="s">
        <v>3302</v>
      </c>
      <c r="B342" s="319"/>
      <c r="C342" s="332" t="s">
        <v>5140</v>
      </c>
      <c r="D342" s="281">
        <v>11</v>
      </c>
      <c r="E342" s="39" t="s">
        <v>5312</v>
      </c>
      <c r="F342" s="41" t="s">
        <v>33</v>
      </c>
      <c r="G342" s="106" t="s">
        <v>5317</v>
      </c>
      <c r="H342" s="71">
        <v>15.54</v>
      </c>
      <c r="I342" s="71">
        <v>17.98</v>
      </c>
      <c r="J342" s="71">
        <v>2.48</v>
      </c>
      <c r="K342" s="164">
        <v>2.87</v>
      </c>
      <c r="M342" s="71">
        <v>19.27</v>
      </c>
      <c r="N342" s="71">
        <v>22.3</v>
      </c>
      <c r="O342" s="71">
        <v>3.08</v>
      </c>
      <c r="P342" s="164">
        <v>3.57</v>
      </c>
    </row>
    <row r="343" spans="1:16" x14ac:dyDescent="0.3">
      <c r="A343" s="60" t="s">
        <v>3303</v>
      </c>
      <c r="B343" s="319"/>
      <c r="C343" s="333" t="s">
        <v>5145</v>
      </c>
      <c r="D343" s="320"/>
      <c r="E343" s="320"/>
      <c r="F343" s="320"/>
      <c r="G343" s="320"/>
      <c r="H343" s="320"/>
      <c r="I343" s="321"/>
      <c r="J343" s="353">
        <v>4.16</v>
      </c>
      <c r="K343" s="349">
        <v>4.82</v>
      </c>
      <c r="M343" s="347"/>
      <c r="N343" s="348"/>
      <c r="O343" s="353">
        <v>5.16</v>
      </c>
      <c r="P343" s="349">
        <v>5.98</v>
      </c>
    </row>
    <row r="344" spans="1:16" x14ac:dyDescent="0.3">
      <c r="A344" s="60" t="s">
        <v>3304</v>
      </c>
      <c r="B344" s="319"/>
      <c r="C344" s="332" t="s">
        <v>5146</v>
      </c>
      <c r="D344" s="40">
        <v>4186</v>
      </c>
      <c r="E344" s="39" t="s">
        <v>5318</v>
      </c>
      <c r="F344" s="41" t="s">
        <v>102</v>
      </c>
      <c r="G344" s="106" t="s">
        <v>5154</v>
      </c>
      <c r="H344" s="71">
        <v>6.06</v>
      </c>
      <c r="I344" s="71">
        <v>6.06</v>
      </c>
      <c r="J344" s="71">
        <v>6.06</v>
      </c>
      <c r="K344" s="164">
        <v>6.06</v>
      </c>
      <c r="M344" s="71">
        <v>7.52</v>
      </c>
      <c r="N344" s="71">
        <v>7.52</v>
      </c>
      <c r="O344" s="71">
        <v>7.52</v>
      </c>
      <c r="P344" s="164">
        <v>7.52</v>
      </c>
    </row>
    <row r="345" spans="1:16" x14ac:dyDescent="0.3">
      <c r="A345" s="60" t="s">
        <v>3305</v>
      </c>
      <c r="B345" s="319"/>
      <c r="C345" s="333" t="s">
        <v>5151</v>
      </c>
      <c r="D345" s="320"/>
      <c r="E345" s="320"/>
      <c r="F345" s="320"/>
      <c r="G345" s="320"/>
      <c r="H345" s="320"/>
      <c r="I345" s="321"/>
      <c r="J345" s="353">
        <v>6.06</v>
      </c>
      <c r="K345" s="349">
        <v>6.06</v>
      </c>
      <c r="M345" s="347"/>
      <c r="N345" s="348"/>
      <c r="O345" s="353">
        <v>7.52</v>
      </c>
      <c r="P345" s="349">
        <v>7.52</v>
      </c>
    </row>
    <row r="346" spans="1:16" x14ac:dyDescent="0.25">
      <c r="A346" s="60" t="s">
        <v>3306</v>
      </c>
      <c r="B346" s="37"/>
      <c r="C346" s="327"/>
      <c r="D346" s="37"/>
      <c r="E346" s="37"/>
      <c r="F346" s="37"/>
      <c r="G346" s="37"/>
      <c r="H346" s="37"/>
      <c r="I346" s="37"/>
      <c r="J346" s="327"/>
      <c r="K346" s="37"/>
    </row>
    <row r="347" spans="1:16" x14ac:dyDescent="0.3">
      <c r="A347" s="60" t="s">
        <v>3307</v>
      </c>
      <c r="B347" s="325">
        <v>213</v>
      </c>
      <c r="C347" s="329" t="s">
        <v>5133</v>
      </c>
      <c r="D347" s="313" t="s">
        <v>75</v>
      </c>
      <c r="E347" s="313" t="s">
        <v>77</v>
      </c>
      <c r="F347" s="313" t="s">
        <v>5134</v>
      </c>
      <c r="G347" s="313" t="s">
        <v>5135</v>
      </c>
      <c r="H347" s="314" t="s">
        <v>5136</v>
      </c>
      <c r="I347" s="315"/>
      <c r="J347" s="337" t="s">
        <v>5137</v>
      </c>
      <c r="K347" s="316"/>
      <c r="M347" s="345"/>
      <c r="N347" s="348"/>
      <c r="O347" s="345"/>
      <c r="P347" s="347"/>
    </row>
    <row r="348" spans="1:16" x14ac:dyDescent="0.3">
      <c r="A348" s="60" t="s">
        <v>3308</v>
      </c>
      <c r="B348" s="326"/>
      <c r="C348" s="330"/>
      <c r="D348" s="318"/>
      <c r="E348" s="318"/>
      <c r="F348" s="318"/>
      <c r="G348" s="318"/>
      <c r="H348" s="277" t="s">
        <v>5138</v>
      </c>
      <c r="I348" s="277" t="s">
        <v>5139</v>
      </c>
      <c r="J348" s="338" t="s">
        <v>5138</v>
      </c>
      <c r="K348" s="278" t="s">
        <v>5139</v>
      </c>
      <c r="M348" s="346"/>
      <c r="N348" s="346"/>
      <c r="O348" s="346"/>
      <c r="P348" s="345"/>
    </row>
    <row r="349" spans="1:16" x14ac:dyDescent="0.3">
      <c r="A349" s="60" t="s">
        <v>3309</v>
      </c>
      <c r="B349" s="47"/>
      <c r="C349" s="331" t="s">
        <v>127</v>
      </c>
      <c r="D349" s="38" t="s">
        <v>832</v>
      </c>
      <c r="E349" s="282" t="s">
        <v>833</v>
      </c>
      <c r="F349" s="280" t="s">
        <v>102</v>
      </c>
      <c r="G349" s="283"/>
      <c r="H349" s="283"/>
      <c r="I349" s="283"/>
      <c r="J349" s="342">
        <v>12.04</v>
      </c>
      <c r="K349" s="344">
        <v>12.71</v>
      </c>
      <c r="M349" s="346"/>
      <c r="N349" s="346"/>
      <c r="O349" s="342">
        <v>14.94</v>
      </c>
      <c r="P349" s="344">
        <v>15.76</v>
      </c>
    </row>
    <row r="350" spans="1:16" x14ac:dyDescent="0.3">
      <c r="A350" s="60" t="s">
        <v>3310</v>
      </c>
      <c r="B350" s="319"/>
      <c r="C350" s="332" t="s">
        <v>5140</v>
      </c>
      <c r="D350" s="281">
        <v>8</v>
      </c>
      <c r="E350" s="39" t="s">
        <v>5179</v>
      </c>
      <c r="F350" s="41" t="s">
        <v>33</v>
      </c>
      <c r="G350" s="106" t="s">
        <v>5317</v>
      </c>
      <c r="H350" s="71">
        <v>10.5</v>
      </c>
      <c r="I350" s="71">
        <v>12.14</v>
      </c>
      <c r="J350" s="71">
        <v>1.67</v>
      </c>
      <c r="K350" s="164">
        <v>1.94</v>
      </c>
      <c r="M350" s="71">
        <v>13.02</v>
      </c>
      <c r="N350" s="71">
        <v>15.06</v>
      </c>
      <c r="O350" s="71">
        <v>2.08</v>
      </c>
      <c r="P350" s="164">
        <v>2.41</v>
      </c>
    </row>
    <row r="351" spans="1:16" x14ac:dyDescent="0.3">
      <c r="A351" s="60" t="s">
        <v>3311</v>
      </c>
      <c r="B351" s="319"/>
      <c r="C351" s="332" t="s">
        <v>5140</v>
      </c>
      <c r="D351" s="281">
        <v>11</v>
      </c>
      <c r="E351" s="39" t="s">
        <v>5312</v>
      </c>
      <c r="F351" s="41" t="s">
        <v>33</v>
      </c>
      <c r="G351" s="106" t="s">
        <v>5317</v>
      </c>
      <c r="H351" s="71">
        <v>15.54</v>
      </c>
      <c r="I351" s="71">
        <v>17.98</v>
      </c>
      <c r="J351" s="71">
        <v>2.48</v>
      </c>
      <c r="K351" s="164">
        <v>2.87</v>
      </c>
      <c r="M351" s="71">
        <v>19.27</v>
      </c>
      <c r="N351" s="71">
        <v>22.3</v>
      </c>
      <c r="O351" s="71">
        <v>3.08</v>
      </c>
      <c r="P351" s="164">
        <v>3.57</v>
      </c>
    </row>
    <row r="352" spans="1:16" x14ac:dyDescent="0.3">
      <c r="A352" s="60" t="s">
        <v>3312</v>
      </c>
      <c r="B352" s="319"/>
      <c r="C352" s="333" t="s">
        <v>5145</v>
      </c>
      <c r="D352" s="320"/>
      <c r="E352" s="320"/>
      <c r="F352" s="320"/>
      <c r="G352" s="320"/>
      <c r="H352" s="320"/>
      <c r="I352" s="321"/>
      <c r="J352" s="353">
        <v>4.16</v>
      </c>
      <c r="K352" s="349">
        <v>4.82</v>
      </c>
      <c r="M352" s="347"/>
      <c r="N352" s="348"/>
      <c r="O352" s="353">
        <v>5.16</v>
      </c>
      <c r="P352" s="349">
        <v>5.98</v>
      </c>
    </row>
    <row r="353" spans="1:16" x14ac:dyDescent="0.3">
      <c r="A353" s="60" t="s">
        <v>3313</v>
      </c>
      <c r="B353" s="319"/>
      <c r="C353" s="332" t="s">
        <v>5146</v>
      </c>
      <c r="D353" s="40">
        <v>4187</v>
      </c>
      <c r="E353" s="39" t="s">
        <v>5319</v>
      </c>
      <c r="F353" s="41" t="s">
        <v>102</v>
      </c>
      <c r="G353" s="106" t="s">
        <v>5154</v>
      </c>
      <c r="H353" s="71">
        <v>7.88</v>
      </c>
      <c r="I353" s="71">
        <v>7.88</v>
      </c>
      <c r="J353" s="71">
        <v>7.88</v>
      </c>
      <c r="K353" s="164">
        <v>7.88</v>
      </c>
      <c r="M353" s="71">
        <v>9.7799999999999994</v>
      </c>
      <c r="N353" s="71">
        <v>9.7799999999999994</v>
      </c>
      <c r="O353" s="71">
        <v>9.7799999999999994</v>
      </c>
      <c r="P353" s="164">
        <v>9.7799999999999994</v>
      </c>
    </row>
    <row r="354" spans="1:16" x14ac:dyDescent="0.3">
      <c r="A354" s="60" t="s">
        <v>3314</v>
      </c>
      <c r="B354" s="319"/>
      <c r="C354" s="333" t="s">
        <v>5151</v>
      </c>
      <c r="D354" s="320"/>
      <c r="E354" s="320"/>
      <c r="F354" s="320"/>
      <c r="G354" s="320"/>
      <c r="H354" s="320"/>
      <c r="I354" s="321"/>
      <c r="J354" s="353">
        <v>7.88</v>
      </c>
      <c r="K354" s="349">
        <v>7.88</v>
      </c>
      <c r="M354" s="347"/>
      <c r="N354" s="348"/>
      <c r="O354" s="353">
        <v>9.7799999999999994</v>
      </c>
      <c r="P354" s="349">
        <v>9.7799999999999994</v>
      </c>
    </row>
    <row r="355" spans="1:16" x14ac:dyDescent="0.25">
      <c r="A355" s="60" t="s">
        <v>3315</v>
      </c>
      <c r="B355" s="37"/>
      <c r="C355" s="327"/>
      <c r="D355" s="37"/>
      <c r="E355" s="37"/>
      <c r="F355" s="37"/>
      <c r="G355" s="37"/>
      <c r="H355" s="37"/>
      <c r="I355" s="37"/>
      <c r="J355" s="327"/>
      <c r="K355" s="37"/>
    </row>
    <row r="356" spans="1:16" x14ac:dyDescent="0.3">
      <c r="A356" s="60" t="s">
        <v>3316</v>
      </c>
      <c r="B356" s="325">
        <v>235</v>
      </c>
      <c r="C356" s="329" t="s">
        <v>5133</v>
      </c>
      <c r="D356" s="313" t="s">
        <v>75</v>
      </c>
      <c r="E356" s="313" t="s">
        <v>77</v>
      </c>
      <c r="F356" s="313" t="s">
        <v>5134</v>
      </c>
      <c r="G356" s="313" t="s">
        <v>5135</v>
      </c>
      <c r="H356" s="314" t="s">
        <v>5136</v>
      </c>
      <c r="I356" s="315"/>
      <c r="J356" s="337" t="s">
        <v>5137</v>
      </c>
      <c r="K356" s="316"/>
      <c r="M356" s="345"/>
      <c r="N356" s="348"/>
      <c r="O356" s="345"/>
      <c r="P356" s="347"/>
    </row>
    <row r="357" spans="1:16" x14ac:dyDescent="0.3">
      <c r="A357" s="60" t="s">
        <v>3317</v>
      </c>
      <c r="B357" s="326"/>
      <c r="C357" s="330"/>
      <c r="D357" s="318"/>
      <c r="E357" s="318"/>
      <c r="F357" s="318"/>
      <c r="G357" s="318"/>
      <c r="H357" s="277" t="s">
        <v>5138</v>
      </c>
      <c r="I357" s="277" t="s">
        <v>5139</v>
      </c>
      <c r="J357" s="338" t="s">
        <v>5138</v>
      </c>
      <c r="K357" s="278" t="s">
        <v>5139</v>
      </c>
      <c r="M357" s="346"/>
      <c r="N357" s="346"/>
      <c r="O357" s="346"/>
      <c r="P357" s="345"/>
    </row>
    <row r="358" spans="1:16" ht="24" x14ac:dyDescent="0.3">
      <c r="A358" s="60" t="s">
        <v>3318</v>
      </c>
      <c r="B358" s="47"/>
      <c r="C358" s="331" t="s">
        <v>127</v>
      </c>
      <c r="D358" s="38" t="s">
        <v>859</v>
      </c>
      <c r="E358" s="279" t="s">
        <v>5517</v>
      </c>
      <c r="F358" s="280" t="s">
        <v>102</v>
      </c>
      <c r="G358" s="283"/>
      <c r="H358" s="283"/>
      <c r="I358" s="283"/>
      <c r="J358" s="342">
        <v>25.47</v>
      </c>
      <c r="K358" s="344">
        <v>25.6</v>
      </c>
      <c r="M358" s="346"/>
      <c r="N358" s="346"/>
      <c r="O358" s="342">
        <v>31.59</v>
      </c>
      <c r="P358" s="344">
        <v>31.75</v>
      </c>
    </row>
    <row r="359" spans="1:16" x14ac:dyDescent="0.3">
      <c r="A359" s="60" t="s">
        <v>3319</v>
      </c>
      <c r="B359" s="319"/>
      <c r="C359" s="332" t="s">
        <v>5140</v>
      </c>
      <c r="D359" s="281">
        <v>5</v>
      </c>
      <c r="E359" s="39" t="s">
        <v>5141</v>
      </c>
      <c r="F359" s="41" t="s">
        <v>33</v>
      </c>
      <c r="G359" s="106" t="s">
        <v>5173</v>
      </c>
      <c r="H359" s="71">
        <v>9.2899999999999991</v>
      </c>
      <c r="I359" s="71">
        <v>10.75</v>
      </c>
      <c r="J359" s="71">
        <v>0.83</v>
      </c>
      <c r="K359" s="164">
        <v>0.96</v>
      </c>
      <c r="M359" s="71">
        <v>11.53</v>
      </c>
      <c r="N359" s="71">
        <v>13.34</v>
      </c>
      <c r="O359" s="71">
        <v>1.04</v>
      </c>
      <c r="P359" s="164">
        <v>1.2</v>
      </c>
    </row>
    <row r="360" spans="1:16" x14ac:dyDescent="0.3">
      <c r="A360" s="60" t="s">
        <v>3320</v>
      </c>
      <c r="B360" s="319"/>
      <c r="C360" s="333" t="s">
        <v>5145</v>
      </c>
      <c r="D360" s="320"/>
      <c r="E360" s="320"/>
      <c r="F360" s="320"/>
      <c r="G360" s="320"/>
      <c r="H360" s="320"/>
      <c r="I360" s="321"/>
      <c r="J360" s="353">
        <v>0.83</v>
      </c>
      <c r="K360" s="349">
        <v>0.96</v>
      </c>
      <c r="M360" s="347"/>
      <c r="N360" s="348"/>
      <c r="O360" s="353">
        <v>1.04</v>
      </c>
      <c r="P360" s="349">
        <v>1.2</v>
      </c>
    </row>
    <row r="361" spans="1:16" x14ac:dyDescent="0.3">
      <c r="A361" s="60" t="s">
        <v>3321</v>
      </c>
      <c r="B361" s="319"/>
      <c r="C361" s="332" t="s">
        <v>5140</v>
      </c>
      <c r="D361" s="40">
        <v>3070</v>
      </c>
      <c r="E361" s="39" t="s">
        <v>362</v>
      </c>
      <c r="F361" s="41" t="s">
        <v>5170</v>
      </c>
      <c r="G361" s="106" t="s">
        <v>5172</v>
      </c>
      <c r="H361" s="71">
        <v>0.14000000000000001</v>
      </c>
      <c r="I361" s="71">
        <v>0.14000000000000001</v>
      </c>
      <c r="J361" s="71">
        <v>0.28999999999999998</v>
      </c>
      <c r="K361" s="164">
        <v>0.28999999999999998</v>
      </c>
      <c r="M361" s="71">
        <v>0.18</v>
      </c>
      <c r="N361" s="71">
        <v>0.18</v>
      </c>
      <c r="O361" s="71">
        <v>0.36</v>
      </c>
      <c r="P361" s="164">
        <v>0.36</v>
      </c>
    </row>
    <row r="362" spans="1:16" x14ac:dyDescent="0.3">
      <c r="A362" s="60" t="s">
        <v>3322</v>
      </c>
      <c r="B362" s="319"/>
      <c r="C362" s="332" t="s">
        <v>5140</v>
      </c>
      <c r="D362" s="40">
        <v>3393</v>
      </c>
      <c r="E362" s="39" t="s">
        <v>360</v>
      </c>
      <c r="F362" s="41" t="s">
        <v>5170</v>
      </c>
      <c r="G362" s="106" t="s">
        <v>5172</v>
      </c>
      <c r="H362" s="71">
        <v>0.09</v>
      </c>
      <c r="I362" s="71">
        <v>0.09</v>
      </c>
      <c r="J362" s="71">
        <v>0.19</v>
      </c>
      <c r="K362" s="164">
        <v>0.19</v>
      </c>
      <c r="M362" s="71">
        <v>0.12</v>
      </c>
      <c r="N362" s="71">
        <v>0.12</v>
      </c>
      <c r="O362" s="71">
        <v>0.24</v>
      </c>
      <c r="P362" s="164">
        <v>0.24</v>
      </c>
    </row>
    <row r="363" spans="1:16" ht="36" x14ac:dyDescent="0.3">
      <c r="A363" s="60" t="s">
        <v>3323</v>
      </c>
      <c r="B363" s="319"/>
      <c r="C363" s="334" t="s">
        <v>5146</v>
      </c>
      <c r="D363" s="43">
        <v>37556</v>
      </c>
      <c r="E363" s="39" t="s">
        <v>5174</v>
      </c>
      <c r="F363" s="44" t="s">
        <v>102</v>
      </c>
      <c r="G363" s="106" t="s">
        <v>5154</v>
      </c>
      <c r="H363" s="71">
        <v>24.15</v>
      </c>
      <c r="I363" s="71">
        <v>24.15</v>
      </c>
      <c r="J363" s="355">
        <v>24.15</v>
      </c>
      <c r="K363" s="350">
        <v>24.15</v>
      </c>
      <c r="M363" s="71">
        <v>29.95</v>
      </c>
      <c r="N363" s="71">
        <v>29.95</v>
      </c>
      <c r="O363" s="355">
        <v>29.95</v>
      </c>
      <c r="P363" s="350">
        <v>29.95</v>
      </c>
    </row>
    <row r="364" spans="1:16" x14ac:dyDescent="0.3">
      <c r="A364" s="60" t="s">
        <v>3324</v>
      </c>
      <c r="B364" s="319"/>
      <c r="C364" s="333" t="s">
        <v>5151</v>
      </c>
      <c r="D364" s="320"/>
      <c r="E364" s="320"/>
      <c r="F364" s="320"/>
      <c r="G364" s="320"/>
      <c r="H364" s="320"/>
      <c r="I364" s="321"/>
      <c r="J364" s="353">
        <v>24.63</v>
      </c>
      <c r="K364" s="349">
        <v>24.63</v>
      </c>
      <c r="M364" s="347"/>
      <c r="N364" s="348"/>
      <c r="O364" s="353">
        <v>30.55</v>
      </c>
      <c r="P364" s="349">
        <v>30.55</v>
      </c>
    </row>
    <row r="365" spans="1:16" x14ac:dyDescent="0.3">
      <c r="A365" s="60" t="s">
        <v>3325</v>
      </c>
      <c r="B365" s="325">
        <v>236</v>
      </c>
      <c r="C365" s="329" t="s">
        <v>5133</v>
      </c>
      <c r="D365" s="313" t="s">
        <v>75</v>
      </c>
      <c r="E365" s="313" t="s">
        <v>77</v>
      </c>
      <c r="F365" s="313" t="s">
        <v>5134</v>
      </c>
      <c r="G365" s="313" t="s">
        <v>5135</v>
      </c>
      <c r="H365" s="314" t="s">
        <v>5136</v>
      </c>
      <c r="I365" s="315"/>
      <c r="J365" s="337" t="s">
        <v>5137</v>
      </c>
      <c r="K365" s="316"/>
      <c r="M365" s="345"/>
      <c r="N365" s="348"/>
      <c r="O365" s="345"/>
      <c r="P365" s="347"/>
    </row>
    <row r="366" spans="1:16" x14ac:dyDescent="0.3">
      <c r="A366" s="60" t="s">
        <v>3326</v>
      </c>
      <c r="B366" s="326"/>
      <c r="C366" s="330"/>
      <c r="D366" s="318"/>
      <c r="E366" s="318"/>
      <c r="F366" s="318"/>
      <c r="G366" s="318"/>
      <c r="H366" s="277" t="s">
        <v>5138</v>
      </c>
      <c r="I366" s="277" t="s">
        <v>5139</v>
      </c>
      <c r="J366" s="338" t="s">
        <v>5138</v>
      </c>
      <c r="K366" s="278" t="s">
        <v>5139</v>
      </c>
      <c r="M366" s="346"/>
      <c r="N366" s="346"/>
      <c r="O366" s="346"/>
      <c r="P366" s="345"/>
    </row>
    <row r="367" spans="1:16" ht="24" x14ac:dyDescent="0.3">
      <c r="A367" s="60" t="s">
        <v>3327</v>
      </c>
      <c r="B367" s="47"/>
      <c r="C367" s="331" t="s">
        <v>127</v>
      </c>
      <c r="D367" s="38" t="s">
        <v>862</v>
      </c>
      <c r="E367" s="279" t="s">
        <v>5518</v>
      </c>
      <c r="F367" s="280" t="s">
        <v>102</v>
      </c>
      <c r="G367" s="283"/>
      <c r="H367" s="283"/>
      <c r="I367" s="283"/>
      <c r="J367" s="342">
        <v>25.47</v>
      </c>
      <c r="K367" s="344">
        <v>25.6</v>
      </c>
      <c r="M367" s="346"/>
      <c r="N367" s="346"/>
      <c r="O367" s="342">
        <v>31.59</v>
      </c>
      <c r="P367" s="344">
        <v>31.75</v>
      </c>
    </row>
    <row r="368" spans="1:16" x14ac:dyDescent="0.3">
      <c r="A368" s="60" t="s">
        <v>3328</v>
      </c>
      <c r="B368" s="319"/>
      <c r="C368" s="332" t="s">
        <v>5140</v>
      </c>
      <c r="D368" s="281">
        <v>5</v>
      </c>
      <c r="E368" s="39" t="s">
        <v>5141</v>
      </c>
      <c r="F368" s="41" t="s">
        <v>33</v>
      </c>
      <c r="G368" s="106" t="s">
        <v>5173</v>
      </c>
      <c r="H368" s="71">
        <v>9.2899999999999991</v>
      </c>
      <c r="I368" s="71">
        <v>10.75</v>
      </c>
      <c r="J368" s="71">
        <v>0.83</v>
      </c>
      <c r="K368" s="164">
        <v>0.96</v>
      </c>
      <c r="M368" s="71">
        <v>11.53</v>
      </c>
      <c r="N368" s="71">
        <v>13.34</v>
      </c>
      <c r="O368" s="71">
        <v>1.04</v>
      </c>
      <c r="P368" s="164">
        <v>1.2</v>
      </c>
    </row>
    <row r="369" spans="1:16" x14ac:dyDescent="0.3">
      <c r="A369" s="60" t="s">
        <v>3329</v>
      </c>
      <c r="B369" s="319"/>
      <c r="C369" s="333" t="s">
        <v>5145</v>
      </c>
      <c r="D369" s="320"/>
      <c r="E369" s="320"/>
      <c r="F369" s="320"/>
      <c r="G369" s="320"/>
      <c r="H369" s="320"/>
      <c r="I369" s="321"/>
      <c r="J369" s="353">
        <v>0.83</v>
      </c>
      <c r="K369" s="349">
        <v>0.96</v>
      </c>
      <c r="M369" s="347"/>
      <c r="N369" s="348"/>
      <c r="O369" s="353">
        <v>1.04</v>
      </c>
      <c r="P369" s="349">
        <v>1.2</v>
      </c>
    </row>
    <row r="370" spans="1:16" x14ac:dyDescent="0.3">
      <c r="A370" s="60" t="s">
        <v>3330</v>
      </c>
      <c r="B370" s="319"/>
      <c r="C370" s="332" t="s">
        <v>5140</v>
      </c>
      <c r="D370" s="40">
        <v>3070</v>
      </c>
      <c r="E370" s="39" t="s">
        <v>362</v>
      </c>
      <c r="F370" s="41" t="s">
        <v>5170</v>
      </c>
      <c r="G370" s="106" t="s">
        <v>5172</v>
      </c>
      <c r="H370" s="71">
        <v>0.14000000000000001</v>
      </c>
      <c r="I370" s="71">
        <v>0.14000000000000001</v>
      </c>
      <c r="J370" s="71">
        <v>0.28999999999999998</v>
      </c>
      <c r="K370" s="164">
        <v>0.28999999999999998</v>
      </c>
      <c r="M370" s="71">
        <v>0.18</v>
      </c>
      <c r="N370" s="71">
        <v>0.18</v>
      </c>
      <c r="O370" s="71">
        <v>0.36</v>
      </c>
      <c r="P370" s="164">
        <v>0.36</v>
      </c>
    </row>
    <row r="371" spans="1:16" x14ac:dyDescent="0.3">
      <c r="A371" s="60" t="s">
        <v>3331</v>
      </c>
      <c r="B371" s="319"/>
      <c r="C371" s="332" t="s">
        <v>5140</v>
      </c>
      <c r="D371" s="40">
        <v>3393</v>
      </c>
      <c r="E371" s="39" t="s">
        <v>360</v>
      </c>
      <c r="F371" s="41" t="s">
        <v>5170</v>
      </c>
      <c r="G371" s="106" t="s">
        <v>5172</v>
      </c>
      <c r="H371" s="71">
        <v>0.09</v>
      </c>
      <c r="I371" s="71">
        <v>0.09</v>
      </c>
      <c r="J371" s="71">
        <v>0.19</v>
      </c>
      <c r="K371" s="164">
        <v>0.19</v>
      </c>
      <c r="M371" s="71">
        <v>0.12</v>
      </c>
      <c r="N371" s="71">
        <v>0.12</v>
      </c>
      <c r="O371" s="71">
        <v>0.24</v>
      </c>
      <c r="P371" s="164">
        <v>0.24</v>
      </c>
    </row>
    <row r="372" spans="1:16" ht="36" x14ac:dyDescent="0.3">
      <c r="A372" s="60" t="s">
        <v>3332</v>
      </c>
      <c r="B372" s="319"/>
      <c r="C372" s="334" t="s">
        <v>5146</v>
      </c>
      <c r="D372" s="43">
        <v>37556</v>
      </c>
      <c r="E372" s="39" t="s">
        <v>5174</v>
      </c>
      <c r="F372" s="44" t="s">
        <v>102</v>
      </c>
      <c r="G372" s="106" t="s">
        <v>5154</v>
      </c>
      <c r="H372" s="71">
        <v>24.15</v>
      </c>
      <c r="I372" s="71">
        <v>24.15</v>
      </c>
      <c r="J372" s="355">
        <v>24.15</v>
      </c>
      <c r="K372" s="350">
        <v>24.15</v>
      </c>
      <c r="M372" s="71">
        <v>29.95</v>
      </c>
      <c r="N372" s="71">
        <v>29.95</v>
      </c>
      <c r="O372" s="355">
        <v>29.95</v>
      </c>
      <c r="P372" s="350">
        <v>29.95</v>
      </c>
    </row>
    <row r="373" spans="1:16" x14ac:dyDescent="0.3">
      <c r="A373" s="60" t="s">
        <v>3333</v>
      </c>
      <c r="B373" s="319"/>
      <c r="C373" s="333" t="s">
        <v>5151</v>
      </c>
      <c r="D373" s="320"/>
      <c r="E373" s="320"/>
      <c r="F373" s="320"/>
      <c r="G373" s="320"/>
      <c r="H373" s="320"/>
      <c r="I373" s="321"/>
      <c r="J373" s="353">
        <v>24.63</v>
      </c>
      <c r="K373" s="349">
        <v>24.63</v>
      </c>
      <c r="M373" s="347"/>
      <c r="N373" s="348"/>
      <c r="O373" s="353">
        <v>30.55</v>
      </c>
      <c r="P373" s="349">
        <v>30.55</v>
      </c>
    </row>
    <row r="374" spans="1:16" x14ac:dyDescent="0.25">
      <c r="A374" s="60" t="s">
        <v>3334</v>
      </c>
      <c r="B374" s="37"/>
      <c r="C374" s="327"/>
      <c r="D374" s="37"/>
      <c r="E374" s="37"/>
      <c r="F374" s="37"/>
      <c r="G374" s="37"/>
      <c r="H374" s="37"/>
      <c r="I374" s="37"/>
      <c r="J374" s="327"/>
      <c r="K374" s="37"/>
    </row>
    <row r="375" spans="1:16" x14ac:dyDescent="0.3">
      <c r="A375" s="60" t="s">
        <v>3335</v>
      </c>
      <c r="B375" s="325">
        <v>237</v>
      </c>
      <c r="C375" s="329" t="s">
        <v>5133</v>
      </c>
      <c r="D375" s="313" t="s">
        <v>75</v>
      </c>
      <c r="E375" s="313" t="s">
        <v>77</v>
      </c>
      <c r="F375" s="313" t="s">
        <v>5134</v>
      </c>
      <c r="G375" s="313" t="s">
        <v>5135</v>
      </c>
      <c r="H375" s="314" t="s">
        <v>5136</v>
      </c>
      <c r="I375" s="315"/>
      <c r="J375" s="337" t="s">
        <v>5137</v>
      </c>
      <c r="K375" s="316"/>
      <c r="M375" s="345"/>
      <c r="N375" s="348"/>
      <c r="O375" s="345"/>
      <c r="P375" s="347"/>
    </row>
    <row r="376" spans="1:16" x14ac:dyDescent="0.3">
      <c r="A376" s="60" t="s">
        <v>3336</v>
      </c>
      <c r="B376" s="326"/>
      <c r="C376" s="330"/>
      <c r="D376" s="318"/>
      <c r="E376" s="318"/>
      <c r="F376" s="318"/>
      <c r="G376" s="318"/>
      <c r="H376" s="277" t="s">
        <v>5138</v>
      </c>
      <c r="I376" s="277" t="s">
        <v>5139</v>
      </c>
      <c r="J376" s="338" t="s">
        <v>5138</v>
      </c>
      <c r="K376" s="278" t="s">
        <v>5139</v>
      </c>
      <c r="M376" s="346"/>
      <c r="N376" s="346"/>
      <c r="O376" s="346"/>
      <c r="P376" s="345"/>
    </row>
    <row r="377" spans="1:16" x14ac:dyDescent="0.3">
      <c r="A377" s="60" t="s">
        <v>3337</v>
      </c>
      <c r="B377" s="47"/>
      <c r="C377" s="331" t="s">
        <v>127</v>
      </c>
      <c r="D377" s="38" t="s">
        <v>839</v>
      </c>
      <c r="E377" s="282" t="s">
        <v>840</v>
      </c>
      <c r="F377" s="280" t="s">
        <v>143</v>
      </c>
      <c r="G377" s="283"/>
      <c r="H377" s="283"/>
      <c r="I377" s="283"/>
      <c r="J377" s="342">
        <v>11.18</v>
      </c>
      <c r="K377" s="344">
        <v>12</v>
      </c>
      <c r="M377" s="346"/>
      <c r="N377" s="346"/>
      <c r="O377" s="342">
        <v>13.87</v>
      </c>
      <c r="P377" s="344">
        <v>14.89</v>
      </c>
    </row>
    <row r="378" spans="1:16" x14ac:dyDescent="0.3">
      <c r="A378" s="60" t="s">
        <v>3338</v>
      </c>
      <c r="B378" s="319"/>
      <c r="C378" s="332" t="s">
        <v>5140</v>
      </c>
      <c r="D378" s="281">
        <v>8</v>
      </c>
      <c r="E378" s="39" t="s">
        <v>5179</v>
      </c>
      <c r="F378" s="41" t="s">
        <v>33</v>
      </c>
      <c r="G378" s="106" t="s">
        <v>5230</v>
      </c>
      <c r="H378" s="71">
        <v>10.5</v>
      </c>
      <c r="I378" s="71">
        <v>12.14</v>
      </c>
      <c r="J378" s="71">
        <v>2.09</v>
      </c>
      <c r="K378" s="164">
        <v>2.42</v>
      </c>
      <c r="M378" s="71">
        <v>13.02</v>
      </c>
      <c r="N378" s="71">
        <v>15.06</v>
      </c>
      <c r="O378" s="71">
        <v>2.6</v>
      </c>
      <c r="P378" s="164">
        <v>3.01</v>
      </c>
    </row>
    <row r="379" spans="1:16" x14ac:dyDescent="0.3">
      <c r="A379" s="60" t="s">
        <v>3339</v>
      </c>
      <c r="B379" s="319"/>
      <c r="C379" s="332" t="s">
        <v>5140</v>
      </c>
      <c r="D379" s="281">
        <v>12</v>
      </c>
      <c r="E379" s="39" t="s">
        <v>5209</v>
      </c>
      <c r="F379" s="41" t="s">
        <v>33</v>
      </c>
      <c r="G379" s="106" t="s">
        <v>5230</v>
      </c>
      <c r="H379" s="71">
        <v>15.54</v>
      </c>
      <c r="I379" s="71">
        <v>17.98</v>
      </c>
      <c r="J379" s="71">
        <v>3.1</v>
      </c>
      <c r="K379" s="164">
        <v>3.59</v>
      </c>
      <c r="M379" s="71">
        <v>19.27</v>
      </c>
      <c r="N379" s="71">
        <v>22.3</v>
      </c>
      <c r="O379" s="71">
        <v>3.85</v>
      </c>
      <c r="P379" s="164">
        <v>4.46</v>
      </c>
    </row>
    <row r="380" spans="1:16" x14ac:dyDescent="0.3">
      <c r="A380" s="60" t="s">
        <v>3340</v>
      </c>
      <c r="B380" s="319"/>
      <c r="C380" s="333" t="s">
        <v>5145</v>
      </c>
      <c r="D380" s="320"/>
      <c r="E380" s="320"/>
      <c r="F380" s="320"/>
      <c r="G380" s="320"/>
      <c r="H380" s="320"/>
      <c r="I380" s="321"/>
      <c r="J380" s="353">
        <v>5.2</v>
      </c>
      <c r="K380" s="349">
        <v>6.02</v>
      </c>
      <c r="M380" s="347"/>
      <c r="N380" s="348"/>
      <c r="O380" s="353">
        <v>6.45</v>
      </c>
      <c r="P380" s="349">
        <v>7.47</v>
      </c>
    </row>
    <row r="381" spans="1:16" ht="24" x14ac:dyDescent="0.3">
      <c r="A381" s="60" t="s">
        <v>3341</v>
      </c>
      <c r="B381" s="319"/>
      <c r="C381" s="332" t="s">
        <v>5146</v>
      </c>
      <c r="D381" s="40">
        <v>39634</v>
      </c>
      <c r="E381" s="63" t="s">
        <v>5519</v>
      </c>
      <c r="F381" s="41" t="s">
        <v>143</v>
      </c>
      <c r="G381" s="106" t="s">
        <v>5154</v>
      </c>
      <c r="H381" s="71">
        <v>5.98</v>
      </c>
      <c r="I381" s="71">
        <v>5.98</v>
      </c>
      <c r="J381" s="71">
        <v>5.98</v>
      </c>
      <c r="K381" s="164">
        <v>5.98</v>
      </c>
      <c r="M381" s="71">
        <v>7.42</v>
      </c>
      <c r="N381" s="71">
        <v>7.42</v>
      </c>
      <c r="O381" s="71">
        <v>7.42</v>
      </c>
      <c r="P381" s="164">
        <v>7.42</v>
      </c>
    </row>
    <row r="382" spans="1:16" x14ac:dyDescent="0.3">
      <c r="A382" s="60" t="s">
        <v>3342</v>
      </c>
      <c r="B382" s="319"/>
      <c r="C382" s="333" t="s">
        <v>5151</v>
      </c>
      <c r="D382" s="320"/>
      <c r="E382" s="320"/>
      <c r="F382" s="320"/>
      <c r="G382" s="320"/>
      <c r="H382" s="320"/>
      <c r="I382" s="321"/>
      <c r="J382" s="353">
        <v>5.98</v>
      </c>
      <c r="K382" s="349">
        <v>5.98</v>
      </c>
      <c r="M382" s="347"/>
      <c r="N382" s="348"/>
      <c r="O382" s="353">
        <v>7.42</v>
      </c>
      <c r="P382" s="349">
        <v>7.42</v>
      </c>
    </row>
    <row r="383" spans="1:16" x14ac:dyDescent="0.25">
      <c r="A383" s="60" t="s">
        <v>3343</v>
      </c>
      <c r="B383" s="37"/>
      <c r="C383" s="327"/>
      <c r="D383" s="37"/>
      <c r="E383" s="37"/>
      <c r="F383" s="37"/>
      <c r="G383" s="37"/>
      <c r="H383" s="37"/>
      <c r="I383" s="37"/>
      <c r="J383" s="327"/>
      <c r="K383" s="37"/>
    </row>
    <row r="384" spans="1:16" x14ac:dyDescent="0.3">
      <c r="A384" s="60" t="s">
        <v>3344</v>
      </c>
      <c r="B384" s="325">
        <v>272</v>
      </c>
      <c r="C384" s="329" t="s">
        <v>5133</v>
      </c>
      <c r="D384" s="313" t="s">
        <v>75</v>
      </c>
      <c r="E384" s="313" t="s">
        <v>77</v>
      </c>
      <c r="F384" s="313" t="s">
        <v>5134</v>
      </c>
      <c r="G384" s="313" t="s">
        <v>5135</v>
      </c>
      <c r="H384" s="314" t="s">
        <v>5136</v>
      </c>
      <c r="I384" s="315"/>
      <c r="J384" s="337" t="s">
        <v>5137</v>
      </c>
      <c r="K384" s="316"/>
      <c r="M384" s="345"/>
      <c r="N384" s="348"/>
      <c r="O384" s="345"/>
      <c r="P384" s="347"/>
    </row>
    <row r="385" spans="1:16" x14ac:dyDescent="0.3">
      <c r="A385" s="60" t="s">
        <v>3345</v>
      </c>
      <c r="B385" s="326"/>
      <c r="C385" s="330"/>
      <c r="D385" s="318"/>
      <c r="E385" s="318"/>
      <c r="F385" s="318"/>
      <c r="G385" s="318"/>
      <c r="H385" s="277" t="s">
        <v>5138</v>
      </c>
      <c r="I385" s="277" t="s">
        <v>5139</v>
      </c>
      <c r="J385" s="338" t="s">
        <v>5138</v>
      </c>
      <c r="K385" s="278" t="s">
        <v>5139</v>
      </c>
      <c r="M385" s="346"/>
      <c r="N385" s="346"/>
      <c r="O385" s="346"/>
      <c r="P385" s="345"/>
    </row>
    <row r="386" spans="1:16" ht="36" x14ac:dyDescent="0.3">
      <c r="A386" s="60" t="s">
        <v>3346</v>
      </c>
      <c r="B386" s="47"/>
      <c r="C386" s="331" t="s">
        <v>127</v>
      </c>
      <c r="D386" s="38" t="s">
        <v>469</v>
      </c>
      <c r="E386" s="279" t="s">
        <v>5520</v>
      </c>
      <c r="F386" s="280" t="s">
        <v>5254</v>
      </c>
      <c r="G386" s="283"/>
      <c r="H386" s="283"/>
      <c r="I386" s="283"/>
      <c r="J386" s="342">
        <v>102.4</v>
      </c>
      <c r="K386" s="344">
        <v>107.48</v>
      </c>
      <c r="M386" s="346"/>
      <c r="N386" s="346"/>
      <c r="O386" s="342">
        <v>126.97</v>
      </c>
      <c r="P386" s="344">
        <v>133.27000000000001</v>
      </c>
    </row>
    <row r="387" spans="1:16" x14ac:dyDescent="0.3">
      <c r="A387" s="60" t="s">
        <v>3347</v>
      </c>
      <c r="B387" s="319"/>
      <c r="C387" s="332" t="s">
        <v>5140</v>
      </c>
      <c r="D387" s="281">
        <v>10</v>
      </c>
      <c r="E387" s="39" t="s">
        <v>5182</v>
      </c>
      <c r="F387" s="41" t="s">
        <v>33</v>
      </c>
      <c r="G387" s="106" t="s">
        <v>5320</v>
      </c>
      <c r="H387" s="71">
        <v>15.54</v>
      </c>
      <c r="I387" s="71">
        <v>17.98</v>
      </c>
      <c r="J387" s="71">
        <v>1.95</v>
      </c>
      <c r="K387" s="164">
        <v>2.25</v>
      </c>
      <c r="M387" s="71">
        <v>19.27</v>
      </c>
      <c r="N387" s="71">
        <v>22.3</v>
      </c>
      <c r="O387" s="71">
        <v>2.42</v>
      </c>
      <c r="P387" s="164">
        <v>2.8</v>
      </c>
    </row>
    <row r="388" spans="1:16" x14ac:dyDescent="0.3">
      <c r="A388" s="60" t="s">
        <v>3348</v>
      </c>
      <c r="B388" s="319"/>
      <c r="C388" s="332" t="s">
        <v>5140</v>
      </c>
      <c r="D388" s="281">
        <v>8</v>
      </c>
      <c r="E388" s="39" t="s">
        <v>5179</v>
      </c>
      <c r="F388" s="41" t="s">
        <v>33</v>
      </c>
      <c r="G388" s="106" t="s">
        <v>5321</v>
      </c>
      <c r="H388" s="71">
        <v>10.5</v>
      </c>
      <c r="I388" s="71">
        <v>12.14</v>
      </c>
      <c r="J388" s="71">
        <v>4.16</v>
      </c>
      <c r="K388" s="164">
        <v>4.82</v>
      </c>
      <c r="M388" s="71">
        <v>13.02</v>
      </c>
      <c r="N388" s="71">
        <v>15.06</v>
      </c>
      <c r="O388" s="71">
        <v>5.17</v>
      </c>
      <c r="P388" s="164">
        <v>5.98</v>
      </c>
    </row>
    <row r="389" spans="1:16" x14ac:dyDescent="0.3">
      <c r="A389" s="60" t="s">
        <v>3349</v>
      </c>
      <c r="B389" s="319"/>
      <c r="C389" s="332" t="s">
        <v>5140</v>
      </c>
      <c r="D389" s="281">
        <v>6</v>
      </c>
      <c r="E389" s="39" t="s">
        <v>5143</v>
      </c>
      <c r="F389" s="41" t="s">
        <v>33</v>
      </c>
      <c r="G389" s="106" t="s">
        <v>5322</v>
      </c>
      <c r="H389" s="71">
        <v>15.54</v>
      </c>
      <c r="I389" s="71">
        <v>17.98</v>
      </c>
      <c r="J389" s="71">
        <v>4.13</v>
      </c>
      <c r="K389" s="164">
        <v>4.79</v>
      </c>
      <c r="M389" s="71">
        <v>19.27</v>
      </c>
      <c r="N389" s="71">
        <v>22.3</v>
      </c>
      <c r="O389" s="71">
        <v>5.13</v>
      </c>
      <c r="P389" s="164">
        <v>5.94</v>
      </c>
    </row>
    <row r="390" spans="1:16" x14ac:dyDescent="0.3">
      <c r="A390" s="60" t="s">
        <v>3350</v>
      </c>
      <c r="B390" s="319"/>
      <c r="C390" s="332" t="s">
        <v>5140</v>
      </c>
      <c r="D390" s="281">
        <v>4</v>
      </c>
      <c r="E390" s="39" t="s">
        <v>5152</v>
      </c>
      <c r="F390" s="41" t="s">
        <v>33</v>
      </c>
      <c r="G390" s="106" t="s">
        <v>5323</v>
      </c>
      <c r="H390" s="71">
        <v>15.54</v>
      </c>
      <c r="I390" s="71">
        <v>17.98</v>
      </c>
      <c r="J390" s="71">
        <v>8.89</v>
      </c>
      <c r="K390" s="164">
        <v>10.29</v>
      </c>
      <c r="M390" s="71">
        <v>19.27</v>
      </c>
      <c r="N390" s="71">
        <v>22.3</v>
      </c>
      <c r="O390" s="71">
        <v>11.03</v>
      </c>
      <c r="P390" s="164">
        <v>12.76</v>
      </c>
    </row>
    <row r="391" spans="1:16" x14ac:dyDescent="0.3">
      <c r="A391" s="60" t="s">
        <v>3351</v>
      </c>
      <c r="B391" s="319"/>
      <c r="C391" s="332" t="s">
        <v>5140</v>
      </c>
      <c r="D391" s="281">
        <v>32</v>
      </c>
      <c r="E391" s="39" t="s">
        <v>5177</v>
      </c>
      <c r="F391" s="41" t="s">
        <v>33</v>
      </c>
      <c r="G391" s="106" t="s">
        <v>5324</v>
      </c>
      <c r="H391" s="71">
        <v>11.15</v>
      </c>
      <c r="I391" s="71">
        <v>12.9</v>
      </c>
      <c r="J391" s="71">
        <v>1</v>
      </c>
      <c r="K391" s="164">
        <v>1.1599999999999999</v>
      </c>
      <c r="M391" s="71">
        <v>13.83</v>
      </c>
      <c r="N391" s="71">
        <v>16</v>
      </c>
      <c r="O391" s="71">
        <v>1.24</v>
      </c>
      <c r="P391" s="164">
        <v>1.44</v>
      </c>
    </row>
    <row r="392" spans="1:16" x14ac:dyDescent="0.3">
      <c r="A392" s="60" t="s">
        <v>3352</v>
      </c>
      <c r="B392" s="319"/>
      <c r="C392" s="332" t="s">
        <v>5140</v>
      </c>
      <c r="D392" s="281">
        <v>5</v>
      </c>
      <c r="E392" s="39" t="s">
        <v>5141</v>
      </c>
      <c r="F392" s="41" t="s">
        <v>33</v>
      </c>
      <c r="G392" s="106" t="s">
        <v>5325</v>
      </c>
      <c r="H392" s="71">
        <v>9.2899999999999991</v>
      </c>
      <c r="I392" s="71">
        <v>10.75</v>
      </c>
      <c r="J392" s="71">
        <v>12.17</v>
      </c>
      <c r="K392" s="164">
        <v>14.08</v>
      </c>
      <c r="M392" s="71">
        <v>11.53</v>
      </c>
      <c r="N392" s="71">
        <v>13.34</v>
      </c>
      <c r="O392" s="71">
        <v>15.1</v>
      </c>
      <c r="P392" s="164">
        <v>17.47</v>
      </c>
    </row>
    <row r="393" spans="1:16" x14ac:dyDescent="0.3">
      <c r="A393" s="60" t="s">
        <v>3353</v>
      </c>
      <c r="B393" s="319"/>
      <c r="C393" s="333" t="s">
        <v>5145</v>
      </c>
      <c r="D393" s="320"/>
      <c r="E393" s="320"/>
      <c r="F393" s="320"/>
      <c r="G393" s="320"/>
      <c r="H393" s="320"/>
      <c r="I393" s="321"/>
      <c r="J393" s="353">
        <v>32.33</v>
      </c>
      <c r="K393" s="349">
        <v>37.409999999999997</v>
      </c>
      <c r="M393" s="347"/>
      <c r="N393" s="348"/>
      <c r="O393" s="353">
        <v>40.090000000000003</v>
      </c>
      <c r="P393" s="349">
        <v>46.39</v>
      </c>
    </row>
    <row r="394" spans="1:16" x14ac:dyDescent="0.3">
      <c r="A394" s="60" t="s">
        <v>3354</v>
      </c>
      <c r="B394" s="319"/>
      <c r="C394" s="332" t="s">
        <v>5140</v>
      </c>
      <c r="D394" s="281">
        <v>104</v>
      </c>
      <c r="E394" s="39" t="s">
        <v>5155</v>
      </c>
      <c r="F394" s="41" t="s">
        <v>5156</v>
      </c>
      <c r="G394" s="106" t="s">
        <v>5232</v>
      </c>
      <c r="H394" s="71">
        <v>145.19</v>
      </c>
      <c r="I394" s="71">
        <v>145.19</v>
      </c>
      <c r="J394" s="71">
        <v>8.08</v>
      </c>
      <c r="K394" s="164">
        <v>8.08</v>
      </c>
      <c r="M394" s="81">
        <v>180.03</v>
      </c>
      <c r="N394" s="81">
        <v>180.03</v>
      </c>
      <c r="O394" s="71">
        <v>10.029999999999999</v>
      </c>
      <c r="P394" s="164">
        <v>10.029999999999999</v>
      </c>
    </row>
    <row r="395" spans="1:16" x14ac:dyDescent="0.3">
      <c r="A395" s="60" t="s">
        <v>3355</v>
      </c>
      <c r="B395" s="319"/>
      <c r="C395" s="332" t="s">
        <v>5140</v>
      </c>
      <c r="D395" s="40">
        <v>2497</v>
      </c>
      <c r="E395" s="39" t="s">
        <v>5196</v>
      </c>
      <c r="F395" s="41" t="s">
        <v>5156</v>
      </c>
      <c r="G395" s="106" t="s">
        <v>5326</v>
      </c>
      <c r="H395" s="71">
        <v>114.86</v>
      </c>
      <c r="I395" s="71">
        <v>114.86</v>
      </c>
      <c r="J395" s="71">
        <v>2.34</v>
      </c>
      <c r="K395" s="164">
        <v>2.34</v>
      </c>
      <c r="M395" s="81">
        <v>142.41999999999999</v>
      </c>
      <c r="N395" s="81">
        <v>142.41999999999999</v>
      </c>
      <c r="O395" s="71">
        <v>2.91</v>
      </c>
      <c r="P395" s="164">
        <v>2.91</v>
      </c>
    </row>
    <row r="396" spans="1:16" x14ac:dyDescent="0.3">
      <c r="A396" s="60" t="s">
        <v>3356</v>
      </c>
      <c r="B396" s="319"/>
      <c r="C396" s="332" t="s">
        <v>5140</v>
      </c>
      <c r="D396" s="40">
        <v>2386</v>
      </c>
      <c r="E396" s="39" t="s">
        <v>5194</v>
      </c>
      <c r="F396" s="41" t="s">
        <v>5156</v>
      </c>
      <c r="G396" s="106" t="s">
        <v>5326</v>
      </c>
      <c r="H396" s="71">
        <v>118.86</v>
      </c>
      <c r="I396" s="71">
        <v>118.86</v>
      </c>
      <c r="J396" s="71">
        <v>2.42</v>
      </c>
      <c r="K396" s="164">
        <v>2.42</v>
      </c>
      <c r="M396" s="81">
        <v>147.38</v>
      </c>
      <c r="N396" s="81">
        <v>147.38</v>
      </c>
      <c r="O396" s="71">
        <v>3.01</v>
      </c>
      <c r="P396" s="164">
        <v>3.01</v>
      </c>
    </row>
    <row r="397" spans="1:16" x14ac:dyDescent="0.3">
      <c r="A397" s="60" t="s">
        <v>3357</v>
      </c>
      <c r="B397" s="319"/>
      <c r="C397" s="332" t="s">
        <v>5140</v>
      </c>
      <c r="D397" s="281">
        <v>102</v>
      </c>
      <c r="E397" s="39" t="s">
        <v>5148</v>
      </c>
      <c r="F397" s="41" t="s">
        <v>5149</v>
      </c>
      <c r="G397" s="106" t="s">
        <v>5327</v>
      </c>
      <c r="H397" s="71">
        <v>19.760000000000002</v>
      </c>
      <c r="I397" s="71">
        <v>19.760000000000002</v>
      </c>
      <c r="J397" s="71">
        <v>1.36</v>
      </c>
      <c r="K397" s="164">
        <v>1.36</v>
      </c>
      <c r="M397" s="81">
        <v>24.51</v>
      </c>
      <c r="N397" s="81">
        <v>24.51</v>
      </c>
      <c r="O397" s="71">
        <v>1.69</v>
      </c>
      <c r="P397" s="164">
        <v>1.69</v>
      </c>
    </row>
    <row r="398" spans="1:16" x14ac:dyDescent="0.3">
      <c r="A398" s="60" t="s">
        <v>3358</v>
      </c>
      <c r="B398" s="319"/>
      <c r="C398" s="332" t="s">
        <v>5140</v>
      </c>
      <c r="D398" s="40">
        <v>2426</v>
      </c>
      <c r="E398" s="39" t="s">
        <v>5186</v>
      </c>
      <c r="F398" s="41" t="s">
        <v>5149</v>
      </c>
      <c r="G398" s="106" t="s">
        <v>5328</v>
      </c>
      <c r="H398" s="71">
        <v>17.170000000000002</v>
      </c>
      <c r="I398" s="71">
        <v>17.170000000000002</v>
      </c>
      <c r="J398" s="71">
        <v>0.1</v>
      </c>
      <c r="K398" s="164">
        <v>0.1</v>
      </c>
      <c r="M398" s="81">
        <v>21.29</v>
      </c>
      <c r="N398" s="81">
        <v>21.29</v>
      </c>
      <c r="O398" s="71">
        <v>0.13</v>
      </c>
      <c r="P398" s="164">
        <v>0.13</v>
      </c>
    </row>
    <row r="399" spans="1:16" x14ac:dyDescent="0.3">
      <c r="A399" s="60" t="s">
        <v>3359</v>
      </c>
      <c r="B399" s="319"/>
      <c r="C399" s="332" t="s">
        <v>5140</v>
      </c>
      <c r="D399" s="40">
        <v>2448</v>
      </c>
      <c r="E399" s="39" t="s">
        <v>5188</v>
      </c>
      <c r="F399" s="41" t="s">
        <v>5149</v>
      </c>
      <c r="G399" s="106" t="s">
        <v>5329</v>
      </c>
      <c r="H399" s="71">
        <v>8.94</v>
      </c>
      <c r="I399" s="71">
        <v>8.94</v>
      </c>
      <c r="J399" s="71">
        <v>10.32</v>
      </c>
      <c r="K399" s="164">
        <v>10.32</v>
      </c>
      <c r="M399" s="81">
        <v>11.09</v>
      </c>
      <c r="N399" s="81">
        <v>11.09</v>
      </c>
      <c r="O399" s="71">
        <v>12.8</v>
      </c>
      <c r="P399" s="164">
        <v>12.8</v>
      </c>
    </row>
    <row r="400" spans="1:16" x14ac:dyDescent="0.3">
      <c r="A400" s="60" t="s">
        <v>3360</v>
      </c>
      <c r="B400" s="319"/>
      <c r="C400" s="332" t="s">
        <v>5140</v>
      </c>
      <c r="D400" s="40">
        <v>2438</v>
      </c>
      <c r="E400" s="39" t="s">
        <v>5192</v>
      </c>
      <c r="F400" s="41" t="s">
        <v>5149</v>
      </c>
      <c r="G400" s="106" t="s">
        <v>5330</v>
      </c>
      <c r="H400" s="71">
        <v>6.52</v>
      </c>
      <c r="I400" s="71">
        <v>6.52</v>
      </c>
      <c r="J400" s="71">
        <v>12.99</v>
      </c>
      <c r="K400" s="164">
        <v>12.99</v>
      </c>
      <c r="M400" s="81">
        <v>8.09</v>
      </c>
      <c r="N400" s="81">
        <v>8.09</v>
      </c>
      <c r="O400" s="71">
        <v>16.11</v>
      </c>
      <c r="P400" s="164">
        <v>16.11</v>
      </c>
    </row>
    <row r="401" spans="1:16" x14ac:dyDescent="0.3">
      <c r="A401" s="60" t="s">
        <v>3361</v>
      </c>
      <c r="B401" s="319"/>
      <c r="C401" s="332" t="s">
        <v>5140</v>
      </c>
      <c r="D401" s="40">
        <v>2437</v>
      </c>
      <c r="E401" s="39" t="s">
        <v>5190</v>
      </c>
      <c r="F401" s="41" t="s">
        <v>5149</v>
      </c>
      <c r="G401" s="106" t="s">
        <v>5331</v>
      </c>
      <c r="H401" s="71">
        <v>6.75</v>
      </c>
      <c r="I401" s="71">
        <v>6.75</v>
      </c>
      <c r="J401" s="71">
        <v>4.45</v>
      </c>
      <c r="K401" s="164">
        <v>4.45</v>
      </c>
      <c r="M401" s="81">
        <v>8.3800000000000008</v>
      </c>
      <c r="N401" s="81">
        <v>8.3800000000000008</v>
      </c>
      <c r="O401" s="71">
        <v>5.53</v>
      </c>
      <c r="P401" s="164">
        <v>5.53</v>
      </c>
    </row>
    <row r="402" spans="1:16" x14ac:dyDescent="0.3">
      <c r="A402" s="60" t="s">
        <v>3362</v>
      </c>
      <c r="B402" s="319"/>
      <c r="C402" s="332" t="s">
        <v>5140</v>
      </c>
      <c r="D402" s="40">
        <v>1221</v>
      </c>
      <c r="E402" s="39" t="s">
        <v>5158</v>
      </c>
      <c r="F402" s="41" t="s">
        <v>5149</v>
      </c>
      <c r="G402" s="106" t="s">
        <v>5332</v>
      </c>
      <c r="H402" s="71">
        <v>0.84</v>
      </c>
      <c r="I402" s="71">
        <v>0.84</v>
      </c>
      <c r="J402" s="71">
        <v>1.46</v>
      </c>
      <c r="K402" s="164">
        <v>1.46</v>
      </c>
      <c r="M402" s="81">
        <v>1.05</v>
      </c>
      <c r="N402" s="81">
        <v>1.05</v>
      </c>
      <c r="O402" s="71">
        <v>1.82</v>
      </c>
      <c r="P402" s="164">
        <v>1.82</v>
      </c>
    </row>
    <row r="403" spans="1:16" x14ac:dyDescent="0.3">
      <c r="A403" s="60" t="s">
        <v>3363</v>
      </c>
      <c r="B403" s="319"/>
      <c r="C403" s="332" t="s">
        <v>5140</v>
      </c>
      <c r="D403" s="40">
        <v>1215</v>
      </c>
      <c r="E403" s="39" t="s">
        <v>5160</v>
      </c>
      <c r="F403" s="41" t="s">
        <v>5149</v>
      </c>
      <c r="G403" s="106" t="s">
        <v>5333</v>
      </c>
      <c r="H403" s="71">
        <v>0.5</v>
      </c>
      <c r="I403" s="71">
        <v>0.5</v>
      </c>
      <c r="J403" s="71">
        <v>8.19</v>
      </c>
      <c r="K403" s="164">
        <v>8.19</v>
      </c>
      <c r="M403" s="81">
        <v>0.62</v>
      </c>
      <c r="N403" s="81">
        <v>0.62</v>
      </c>
      <c r="O403" s="71">
        <v>10.16</v>
      </c>
      <c r="P403" s="164">
        <v>10.16</v>
      </c>
    </row>
    <row r="404" spans="1:16" x14ac:dyDescent="0.3">
      <c r="A404" s="60" t="s">
        <v>3364</v>
      </c>
      <c r="B404" s="319"/>
      <c r="C404" s="332" t="s">
        <v>5140</v>
      </c>
      <c r="D404" s="40">
        <v>1861</v>
      </c>
      <c r="E404" s="39" t="s">
        <v>5204</v>
      </c>
      <c r="F404" s="41" t="s">
        <v>5149</v>
      </c>
      <c r="G404" s="106" t="s">
        <v>5334</v>
      </c>
      <c r="H404" s="71">
        <v>20.51</v>
      </c>
      <c r="I404" s="71">
        <v>20.51</v>
      </c>
      <c r="J404" s="71">
        <v>0.57999999999999996</v>
      </c>
      <c r="K404" s="164">
        <v>0.57999999999999996</v>
      </c>
      <c r="M404" s="81">
        <v>25.44</v>
      </c>
      <c r="N404" s="81">
        <v>25.44</v>
      </c>
      <c r="O404" s="71">
        <v>0.73</v>
      </c>
      <c r="P404" s="164">
        <v>0.73</v>
      </c>
    </row>
    <row r="405" spans="1:16" x14ac:dyDescent="0.3">
      <c r="A405" s="60" t="s">
        <v>3365</v>
      </c>
      <c r="B405" s="319"/>
      <c r="C405" s="332" t="s">
        <v>5140</v>
      </c>
      <c r="D405" s="40">
        <v>1858</v>
      </c>
      <c r="E405" s="39" t="s">
        <v>5206</v>
      </c>
      <c r="F405" s="41" t="s">
        <v>5202</v>
      </c>
      <c r="G405" s="106" t="s">
        <v>5335</v>
      </c>
      <c r="H405" s="71">
        <v>6.92</v>
      </c>
      <c r="I405" s="71">
        <v>6.92</v>
      </c>
      <c r="J405" s="71">
        <v>1.58</v>
      </c>
      <c r="K405" s="164">
        <v>1.58</v>
      </c>
      <c r="M405" s="81">
        <v>8.59</v>
      </c>
      <c r="N405" s="81">
        <v>8.59</v>
      </c>
      <c r="O405" s="71">
        <v>1.96</v>
      </c>
      <c r="P405" s="164">
        <v>1.96</v>
      </c>
    </row>
    <row r="406" spans="1:16" x14ac:dyDescent="0.3">
      <c r="A406" s="60" t="s">
        <v>3366</v>
      </c>
      <c r="B406" s="319"/>
      <c r="C406" s="332" t="s">
        <v>5140</v>
      </c>
      <c r="D406" s="40">
        <v>2034</v>
      </c>
      <c r="E406" s="39" t="s">
        <v>5199</v>
      </c>
      <c r="F406" s="41" t="s">
        <v>5170</v>
      </c>
      <c r="G406" s="106" t="s">
        <v>5336</v>
      </c>
      <c r="H406" s="71">
        <v>0.52</v>
      </c>
      <c r="I406" s="71">
        <v>0.52</v>
      </c>
      <c r="J406" s="71">
        <v>11.28</v>
      </c>
      <c r="K406" s="164">
        <v>11.28</v>
      </c>
      <c r="M406" s="81">
        <v>0.65</v>
      </c>
      <c r="N406" s="81">
        <v>0.65</v>
      </c>
      <c r="O406" s="71">
        <v>13.99</v>
      </c>
      <c r="P406" s="164">
        <v>13.99</v>
      </c>
    </row>
    <row r="407" spans="1:16" x14ac:dyDescent="0.3">
      <c r="A407" s="60" t="s">
        <v>3367</v>
      </c>
      <c r="B407" s="319"/>
      <c r="C407" s="332" t="s">
        <v>5140</v>
      </c>
      <c r="D407" s="40">
        <v>2023</v>
      </c>
      <c r="E407" s="39" t="s">
        <v>5201</v>
      </c>
      <c r="F407" s="41" t="s">
        <v>5202</v>
      </c>
      <c r="G407" s="106" t="s">
        <v>5337</v>
      </c>
      <c r="H407" s="71">
        <v>11.8</v>
      </c>
      <c r="I407" s="71">
        <v>11.8</v>
      </c>
      <c r="J407" s="71">
        <v>4.84</v>
      </c>
      <c r="K407" s="164">
        <v>4.84</v>
      </c>
      <c r="M407" s="81">
        <v>14.64</v>
      </c>
      <c r="N407" s="81">
        <v>14.64</v>
      </c>
      <c r="O407" s="71">
        <v>6.01</v>
      </c>
      <c r="P407" s="164">
        <v>6.01</v>
      </c>
    </row>
    <row r="408" spans="1:16" x14ac:dyDescent="0.3">
      <c r="A408" s="60" t="s">
        <v>3368</v>
      </c>
      <c r="B408" s="319"/>
      <c r="C408" s="333" t="s">
        <v>5151</v>
      </c>
      <c r="D408" s="320"/>
      <c r="E408" s="320"/>
      <c r="F408" s="320"/>
      <c r="G408" s="320"/>
      <c r="H408" s="320"/>
      <c r="I408" s="321"/>
      <c r="J408" s="353">
        <v>70.06</v>
      </c>
      <c r="K408" s="349">
        <v>70.06</v>
      </c>
      <c r="O408" s="353">
        <v>86.88</v>
      </c>
      <c r="P408" s="349">
        <v>86.88</v>
      </c>
    </row>
    <row r="409" spans="1:16" x14ac:dyDescent="0.25">
      <c r="A409" s="60" t="s">
        <v>3369</v>
      </c>
      <c r="B409" s="37"/>
      <c r="C409" s="327"/>
      <c r="D409" s="37"/>
      <c r="E409" s="37"/>
      <c r="F409" s="37"/>
      <c r="G409" s="37"/>
      <c r="H409" s="37"/>
      <c r="I409" s="37"/>
      <c r="J409" s="327"/>
      <c r="K409" s="37"/>
    </row>
    <row r="410" spans="1:16" x14ac:dyDescent="0.3">
      <c r="A410" s="60" t="s">
        <v>3370</v>
      </c>
      <c r="B410" s="325">
        <v>276</v>
      </c>
      <c r="C410" s="329" t="s">
        <v>5133</v>
      </c>
      <c r="D410" s="313" t="s">
        <v>75</v>
      </c>
      <c r="E410" s="313" t="s">
        <v>77</v>
      </c>
      <c r="F410" s="313" t="s">
        <v>5134</v>
      </c>
      <c r="G410" s="313" t="s">
        <v>5135</v>
      </c>
      <c r="H410" s="314" t="s">
        <v>5136</v>
      </c>
      <c r="I410" s="315"/>
      <c r="J410" s="337" t="s">
        <v>5137</v>
      </c>
      <c r="K410" s="316"/>
      <c r="O410" s="345"/>
      <c r="P410" s="347"/>
    </row>
    <row r="411" spans="1:16" x14ac:dyDescent="0.3">
      <c r="A411" s="60" t="s">
        <v>3371</v>
      </c>
      <c r="B411" s="326"/>
      <c r="C411" s="330"/>
      <c r="D411" s="318"/>
      <c r="E411" s="318"/>
      <c r="F411" s="318"/>
      <c r="G411" s="318"/>
      <c r="H411" s="277" t="s">
        <v>5138</v>
      </c>
      <c r="I411" s="277" t="s">
        <v>5139</v>
      </c>
      <c r="J411" s="338" t="s">
        <v>5138</v>
      </c>
      <c r="K411" s="278" t="s">
        <v>5139</v>
      </c>
      <c r="O411" s="346"/>
      <c r="P411" s="345"/>
    </row>
    <row r="412" spans="1:16" ht="24" x14ac:dyDescent="0.3">
      <c r="A412" s="60" t="s">
        <v>3372</v>
      </c>
      <c r="B412" s="47"/>
      <c r="C412" s="331" t="s">
        <v>127</v>
      </c>
      <c r="D412" s="38" t="s">
        <v>998</v>
      </c>
      <c r="E412" s="279" t="s">
        <v>5521</v>
      </c>
      <c r="F412" s="280" t="s">
        <v>5254</v>
      </c>
      <c r="G412" s="283"/>
      <c r="H412" s="283"/>
      <c r="I412" s="283"/>
      <c r="J412" s="342">
        <v>69.84</v>
      </c>
      <c r="K412" s="344">
        <v>71.23</v>
      </c>
      <c r="O412" s="342">
        <v>86.6</v>
      </c>
      <c r="P412" s="344">
        <v>88.32</v>
      </c>
    </row>
    <row r="413" spans="1:16" x14ac:dyDescent="0.3">
      <c r="A413" s="60" t="s">
        <v>3373</v>
      </c>
      <c r="B413" s="319"/>
      <c r="C413" s="332" t="s">
        <v>5140</v>
      </c>
      <c r="D413" s="281">
        <v>21</v>
      </c>
      <c r="E413" s="39" t="s">
        <v>5338</v>
      </c>
      <c r="F413" s="41" t="s">
        <v>33</v>
      </c>
      <c r="G413" s="106" t="s">
        <v>5339</v>
      </c>
      <c r="H413" s="71">
        <v>15.54</v>
      </c>
      <c r="I413" s="71">
        <v>17.98</v>
      </c>
      <c r="J413" s="71">
        <v>5.53</v>
      </c>
      <c r="K413" s="164">
        <v>6.39</v>
      </c>
      <c r="M413" s="81">
        <v>19.27</v>
      </c>
      <c r="N413" s="81">
        <v>22.3</v>
      </c>
      <c r="O413" s="71">
        <v>6.86</v>
      </c>
      <c r="P413" s="164">
        <v>7.93</v>
      </c>
    </row>
    <row r="414" spans="1:16" x14ac:dyDescent="0.3">
      <c r="A414" s="60" t="s">
        <v>3374</v>
      </c>
      <c r="B414" s="319"/>
      <c r="C414" s="332" t="s">
        <v>5140</v>
      </c>
      <c r="D414" s="281">
        <v>5</v>
      </c>
      <c r="E414" s="39" t="s">
        <v>5141</v>
      </c>
      <c r="F414" s="41" t="s">
        <v>33</v>
      </c>
      <c r="G414" s="106" t="s">
        <v>5339</v>
      </c>
      <c r="H414" s="71">
        <v>9.2899999999999991</v>
      </c>
      <c r="I414" s="71">
        <v>10.75</v>
      </c>
      <c r="J414" s="71">
        <v>3.3</v>
      </c>
      <c r="K414" s="164">
        <v>3.83</v>
      </c>
      <c r="M414" s="81">
        <v>11.53</v>
      </c>
      <c r="N414" s="81">
        <v>13.34</v>
      </c>
      <c r="O414" s="71">
        <v>4.0999999999999996</v>
      </c>
      <c r="P414" s="164">
        <v>4.75</v>
      </c>
    </row>
    <row r="415" spans="1:16" x14ac:dyDescent="0.3">
      <c r="A415" s="60" t="s">
        <v>3375</v>
      </c>
      <c r="B415" s="319"/>
      <c r="C415" s="333" t="s">
        <v>5145</v>
      </c>
      <c r="D415" s="320"/>
      <c r="E415" s="320"/>
      <c r="F415" s="320"/>
      <c r="G415" s="320"/>
      <c r="H415" s="320"/>
      <c r="I415" s="321"/>
      <c r="J415" s="353">
        <v>8.83</v>
      </c>
      <c r="K415" s="349">
        <v>10.220000000000001</v>
      </c>
      <c r="O415" s="353">
        <v>10.96</v>
      </c>
      <c r="P415" s="349">
        <v>12.68</v>
      </c>
    </row>
    <row r="416" spans="1:16" ht="36" x14ac:dyDescent="0.3">
      <c r="A416" s="60" t="s">
        <v>3376</v>
      </c>
      <c r="B416" s="319"/>
      <c r="C416" s="332" t="s">
        <v>5146</v>
      </c>
      <c r="D416" s="40">
        <v>7170</v>
      </c>
      <c r="E416" s="63" t="s">
        <v>5522</v>
      </c>
      <c r="F416" s="41" t="s">
        <v>108</v>
      </c>
      <c r="G416" s="106" t="s">
        <v>5238</v>
      </c>
      <c r="H416" s="71">
        <v>1.67</v>
      </c>
      <c r="I416" s="71">
        <v>1.67</v>
      </c>
      <c r="J416" s="71">
        <v>1.84</v>
      </c>
      <c r="K416" s="164">
        <v>1.84</v>
      </c>
      <c r="M416" s="81">
        <v>2.08</v>
      </c>
      <c r="N416" s="81">
        <v>2.08</v>
      </c>
      <c r="O416" s="71">
        <v>2.29</v>
      </c>
      <c r="P416" s="164">
        <v>2.29</v>
      </c>
    </row>
    <row r="417" spans="1:16" ht="24" x14ac:dyDescent="0.3">
      <c r="A417" s="60" t="s">
        <v>3377</v>
      </c>
      <c r="B417" s="319"/>
      <c r="C417" s="332" t="s">
        <v>5146</v>
      </c>
      <c r="D417" s="40">
        <v>7583</v>
      </c>
      <c r="E417" s="39" t="s">
        <v>5340</v>
      </c>
      <c r="F417" s="41" t="s">
        <v>102</v>
      </c>
      <c r="G417" s="106" t="s">
        <v>5278</v>
      </c>
      <c r="H417" s="71">
        <v>0.5</v>
      </c>
      <c r="I417" s="71">
        <v>0.5</v>
      </c>
      <c r="J417" s="71">
        <v>2</v>
      </c>
      <c r="K417" s="164">
        <v>2</v>
      </c>
      <c r="M417" s="81">
        <v>0.62</v>
      </c>
      <c r="N417" s="81">
        <v>0.62</v>
      </c>
      <c r="O417" s="71">
        <v>2.48</v>
      </c>
      <c r="P417" s="164">
        <v>2.48</v>
      </c>
    </row>
    <row r="418" spans="1:16" ht="48" x14ac:dyDescent="0.3">
      <c r="A418" s="60" t="s">
        <v>3378</v>
      </c>
      <c r="B418" s="319"/>
      <c r="C418" s="334" t="s">
        <v>5146</v>
      </c>
      <c r="D418" s="43">
        <v>36888</v>
      </c>
      <c r="E418" s="63" t="s">
        <v>5523</v>
      </c>
      <c r="F418" s="44" t="s">
        <v>143</v>
      </c>
      <c r="G418" s="106" t="s">
        <v>5341</v>
      </c>
      <c r="H418" s="71">
        <v>19.61</v>
      </c>
      <c r="I418" s="71">
        <v>19.61</v>
      </c>
      <c r="J418" s="355">
        <v>57.15</v>
      </c>
      <c r="K418" s="350">
        <v>57.15</v>
      </c>
      <c r="M418" s="81">
        <v>24.32</v>
      </c>
      <c r="N418" s="81">
        <v>24.32</v>
      </c>
      <c r="O418" s="355">
        <v>70.87</v>
      </c>
      <c r="P418" s="350">
        <v>70.87</v>
      </c>
    </row>
    <row r="419" spans="1:16" x14ac:dyDescent="0.3">
      <c r="A419" s="60" t="s">
        <v>3379</v>
      </c>
      <c r="B419" s="319"/>
      <c r="C419" s="333" t="s">
        <v>5151</v>
      </c>
      <c r="D419" s="320"/>
      <c r="E419" s="320"/>
      <c r="F419" s="320"/>
      <c r="G419" s="320"/>
      <c r="H419" s="320"/>
      <c r="I419" s="321"/>
      <c r="J419" s="353">
        <v>61</v>
      </c>
      <c r="K419" s="349">
        <v>61</v>
      </c>
      <c r="O419" s="353">
        <v>75.64</v>
      </c>
      <c r="P419" s="349">
        <v>75.64</v>
      </c>
    </row>
    <row r="420" spans="1:16" x14ac:dyDescent="0.25">
      <c r="A420" s="60" t="s">
        <v>3380</v>
      </c>
      <c r="B420" s="37"/>
      <c r="C420" s="327"/>
      <c r="D420" s="37"/>
      <c r="E420" s="37"/>
      <c r="F420" s="37"/>
      <c r="G420" s="37"/>
      <c r="H420" s="37"/>
      <c r="I420" s="37"/>
      <c r="J420" s="327"/>
      <c r="K420" s="37"/>
    </row>
    <row r="421" spans="1:16" x14ac:dyDescent="0.3">
      <c r="A421" s="60" t="s">
        <v>3381</v>
      </c>
      <c r="B421" s="325">
        <v>287</v>
      </c>
      <c r="C421" s="329" t="s">
        <v>5133</v>
      </c>
      <c r="D421" s="313" t="s">
        <v>75</v>
      </c>
      <c r="E421" s="313" t="s">
        <v>77</v>
      </c>
      <c r="F421" s="313" t="s">
        <v>5134</v>
      </c>
      <c r="G421" s="313" t="s">
        <v>5135</v>
      </c>
      <c r="H421" s="314" t="s">
        <v>5136</v>
      </c>
      <c r="I421" s="315"/>
      <c r="J421" s="337" t="s">
        <v>5137</v>
      </c>
      <c r="K421" s="316"/>
      <c r="O421" s="345"/>
      <c r="P421" s="347"/>
    </row>
    <row r="422" spans="1:16" x14ac:dyDescent="0.3">
      <c r="A422" s="60" t="s">
        <v>3382</v>
      </c>
      <c r="B422" s="326"/>
      <c r="C422" s="330"/>
      <c r="D422" s="318"/>
      <c r="E422" s="318"/>
      <c r="F422" s="318"/>
      <c r="G422" s="318"/>
      <c r="H422" s="277" t="s">
        <v>5138</v>
      </c>
      <c r="I422" s="277" t="s">
        <v>5139</v>
      </c>
      <c r="J422" s="338" t="s">
        <v>5138</v>
      </c>
      <c r="K422" s="278" t="s">
        <v>5139</v>
      </c>
      <c r="O422" s="346"/>
      <c r="P422" s="345"/>
    </row>
    <row r="423" spans="1:16" x14ac:dyDescent="0.3">
      <c r="A423" s="60" t="s">
        <v>3383</v>
      </c>
      <c r="B423" s="47"/>
      <c r="C423" s="331" t="s">
        <v>127</v>
      </c>
      <c r="D423" s="38" t="s">
        <v>1427</v>
      </c>
      <c r="E423" s="282" t="s">
        <v>1428</v>
      </c>
      <c r="F423" s="280" t="s">
        <v>102</v>
      </c>
      <c r="G423" s="283"/>
      <c r="H423" s="283"/>
      <c r="I423" s="283"/>
      <c r="J423" s="342">
        <v>472.14</v>
      </c>
      <c r="K423" s="344">
        <v>482.01</v>
      </c>
      <c r="O423" s="342">
        <v>585.41999999999996</v>
      </c>
      <c r="P423" s="344">
        <v>597.66</v>
      </c>
    </row>
    <row r="424" spans="1:16" x14ac:dyDescent="0.3">
      <c r="A424" s="60" t="s">
        <v>3384</v>
      </c>
      <c r="B424" s="319"/>
      <c r="C424" s="332" t="s">
        <v>5140</v>
      </c>
      <c r="D424" s="281">
        <v>8</v>
      </c>
      <c r="E424" s="39" t="s">
        <v>5179</v>
      </c>
      <c r="F424" s="41" t="s">
        <v>33</v>
      </c>
      <c r="G424" s="106" t="s">
        <v>5342</v>
      </c>
      <c r="H424" s="71">
        <v>10.5</v>
      </c>
      <c r="I424" s="71">
        <v>12.14</v>
      </c>
      <c r="J424" s="71">
        <v>63</v>
      </c>
      <c r="K424" s="164">
        <v>72.87</v>
      </c>
      <c r="M424" s="81">
        <v>13.02</v>
      </c>
      <c r="N424" s="81">
        <v>15.06</v>
      </c>
      <c r="O424" s="71">
        <v>78.12</v>
      </c>
      <c r="P424" s="164">
        <v>90.36</v>
      </c>
    </row>
    <row r="425" spans="1:16" x14ac:dyDescent="0.3">
      <c r="A425" s="60" t="s">
        <v>3385</v>
      </c>
      <c r="B425" s="319"/>
      <c r="C425" s="333" t="s">
        <v>5145</v>
      </c>
      <c r="D425" s="320"/>
      <c r="E425" s="320"/>
      <c r="F425" s="320"/>
      <c r="G425" s="320"/>
      <c r="H425" s="320"/>
      <c r="I425" s="321"/>
      <c r="J425" s="353">
        <v>63</v>
      </c>
      <c r="K425" s="349">
        <v>72.87</v>
      </c>
      <c r="O425" s="353">
        <v>78.12</v>
      </c>
      <c r="P425" s="349">
        <v>90.36</v>
      </c>
    </row>
    <row r="426" spans="1:16" x14ac:dyDescent="0.3">
      <c r="A426" s="60" t="s">
        <v>3386</v>
      </c>
      <c r="B426" s="319"/>
      <c r="C426" s="332" t="s">
        <v>5210</v>
      </c>
      <c r="D426" s="42" t="s">
        <v>5343</v>
      </c>
      <c r="E426" s="39" t="s">
        <v>5344</v>
      </c>
      <c r="F426" s="41" t="s">
        <v>102</v>
      </c>
      <c r="G426" s="106" t="s">
        <v>5154</v>
      </c>
      <c r="H426" s="71">
        <v>409.13</v>
      </c>
      <c r="I426" s="71">
        <v>409.13</v>
      </c>
      <c r="J426" s="71">
        <v>409.13</v>
      </c>
      <c r="K426" s="164">
        <v>409.13</v>
      </c>
      <c r="M426" s="81">
        <v>507.3</v>
      </c>
      <c r="N426" s="81">
        <v>507.3</v>
      </c>
      <c r="O426" s="71">
        <v>507.3</v>
      </c>
      <c r="P426" s="164">
        <v>507.3</v>
      </c>
    </row>
    <row r="427" spans="1:16" x14ac:dyDescent="0.3">
      <c r="A427" s="60" t="s">
        <v>3387</v>
      </c>
      <c r="B427" s="319"/>
      <c r="C427" s="333" t="s">
        <v>5151</v>
      </c>
      <c r="D427" s="320"/>
      <c r="E427" s="320"/>
      <c r="F427" s="320"/>
      <c r="G427" s="320"/>
      <c r="H427" s="320"/>
      <c r="I427" s="321"/>
      <c r="J427" s="353">
        <v>409.13</v>
      </c>
      <c r="K427" s="349">
        <v>409.13</v>
      </c>
      <c r="O427" s="353">
        <v>507.3</v>
      </c>
      <c r="P427" s="349">
        <v>507.3</v>
      </c>
    </row>
    <row r="428" spans="1:16" x14ac:dyDescent="0.25">
      <c r="A428" s="60" t="s">
        <v>3388</v>
      </c>
      <c r="B428" s="37"/>
      <c r="C428" s="327"/>
      <c r="D428" s="37"/>
      <c r="E428" s="37"/>
      <c r="F428" s="37"/>
      <c r="G428" s="37"/>
      <c r="H428" s="37"/>
      <c r="I428" s="37"/>
      <c r="J428" s="327"/>
      <c r="K428" s="37"/>
    </row>
    <row r="429" spans="1:16" x14ac:dyDescent="0.3">
      <c r="A429" s="60" t="s">
        <v>3389</v>
      </c>
      <c r="B429" s="325">
        <v>375</v>
      </c>
      <c r="C429" s="329" t="s">
        <v>5133</v>
      </c>
      <c r="D429" s="313" t="s">
        <v>75</v>
      </c>
      <c r="E429" s="313" t="s">
        <v>77</v>
      </c>
      <c r="F429" s="313" t="s">
        <v>5134</v>
      </c>
      <c r="G429" s="313" t="s">
        <v>5135</v>
      </c>
      <c r="H429" s="314" t="s">
        <v>5136</v>
      </c>
      <c r="I429" s="315"/>
      <c r="J429" s="337" t="s">
        <v>5137</v>
      </c>
      <c r="K429" s="316"/>
      <c r="O429" s="345"/>
      <c r="P429" s="347"/>
    </row>
    <row r="430" spans="1:16" x14ac:dyDescent="0.3">
      <c r="A430" s="60" t="s">
        <v>3390</v>
      </c>
      <c r="B430" s="326"/>
      <c r="C430" s="330"/>
      <c r="D430" s="318"/>
      <c r="E430" s="318"/>
      <c r="F430" s="318"/>
      <c r="G430" s="318"/>
      <c r="H430" s="277" t="s">
        <v>5138</v>
      </c>
      <c r="I430" s="277" t="s">
        <v>5139</v>
      </c>
      <c r="J430" s="338" t="s">
        <v>5138</v>
      </c>
      <c r="K430" s="278" t="s">
        <v>5139</v>
      </c>
      <c r="O430" s="346"/>
      <c r="P430" s="345"/>
    </row>
    <row r="431" spans="1:16" x14ac:dyDescent="0.3">
      <c r="A431" s="60" t="s">
        <v>3391</v>
      </c>
      <c r="B431" s="47"/>
      <c r="C431" s="331" t="s">
        <v>127</v>
      </c>
      <c r="D431" s="38" t="s">
        <v>390</v>
      </c>
      <c r="E431" s="282" t="s">
        <v>391</v>
      </c>
      <c r="F431" s="280" t="s">
        <v>102</v>
      </c>
      <c r="G431" s="283"/>
      <c r="H431" s="283"/>
      <c r="I431" s="283"/>
      <c r="J431" s="342">
        <v>41.42</v>
      </c>
      <c r="K431" s="344">
        <v>42.72</v>
      </c>
      <c r="O431" s="342">
        <v>51.36</v>
      </c>
      <c r="P431" s="344">
        <v>52.97</v>
      </c>
    </row>
    <row r="432" spans="1:16" x14ac:dyDescent="0.3">
      <c r="A432" s="60" t="s">
        <v>3392</v>
      </c>
      <c r="B432" s="319"/>
      <c r="C432" s="332" t="s">
        <v>5140</v>
      </c>
      <c r="D432" s="281">
        <v>12</v>
      </c>
      <c r="E432" s="39" t="s">
        <v>5209</v>
      </c>
      <c r="F432" s="41" t="s">
        <v>33</v>
      </c>
      <c r="G432" s="106" t="s">
        <v>5345</v>
      </c>
      <c r="H432" s="71">
        <v>15.54</v>
      </c>
      <c r="I432" s="71">
        <v>17.98</v>
      </c>
      <c r="J432" s="71">
        <v>6.47</v>
      </c>
      <c r="K432" s="164">
        <v>7.49</v>
      </c>
      <c r="M432" s="81">
        <v>19.27</v>
      </c>
      <c r="N432" s="81">
        <v>22.3</v>
      </c>
      <c r="O432" s="71">
        <v>8.0299999999999994</v>
      </c>
      <c r="P432" s="164">
        <v>9.2899999999999991</v>
      </c>
    </row>
    <row r="433" spans="1:16" x14ac:dyDescent="0.3">
      <c r="A433" s="60" t="s">
        <v>3393</v>
      </c>
      <c r="B433" s="319"/>
      <c r="C433" s="332" t="s">
        <v>5140</v>
      </c>
      <c r="D433" s="281">
        <v>8</v>
      </c>
      <c r="E433" s="39" t="s">
        <v>5179</v>
      </c>
      <c r="F433" s="41" t="s">
        <v>33</v>
      </c>
      <c r="G433" s="106" t="s">
        <v>5346</v>
      </c>
      <c r="H433" s="71">
        <v>10.5</v>
      </c>
      <c r="I433" s="71">
        <v>12.14</v>
      </c>
      <c r="J433" s="71">
        <v>1.82</v>
      </c>
      <c r="K433" s="164">
        <v>2.1</v>
      </c>
      <c r="M433" s="81">
        <v>13.02</v>
      </c>
      <c r="N433" s="81">
        <v>15.06</v>
      </c>
      <c r="O433" s="71">
        <v>2.2599999999999998</v>
      </c>
      <c r="P433" s="164">
        <v>2.61</v>
      </c>
    </row>
    <row r="434" spans="1:16" x14ac:dyDescent="0.3">
      <c r="A434" s="60" t="s">
        <v>3394</v>
      </c>
      <c r="B434" s="319"/>
      <c r="C434" s="333" t="s">
        <v>5145</v>
      </c>
      <c r="D434" s="320"/>
      <c r="E434" s="320"/>
      <c r="F434" s="320"/>
      <c r="G434" s="320"/>
      <c r="H434" s="320"/>
      <c r="I434" s="321"/>
      <c r="J434" s="353">
        <v>8.2899999999999991</v>
      </c>
      <c r="K434" s="349">
        <v>9.59</v>
      </c>
      <c r="O434" s="353">
        <v>10.29</v>
      </c>
      <c r="P434" s="349">
        <v>11.9</v>
      </c>
    </row>
    <row r="435" spans="1:16" x14ac:dyDescent="0.3">
      <c r="A435" s="60" t="s">
        <v>3395</v>
      </c>
      <c r="B435" s="319"/>
      <c r="C435" s="332" t="s">
        <v>5146</v>
      </c>
      <c r="D435" s="40">
        <v>39391</v>
      </c>
      <c r="E435" s="39" t="s">
        <v>5347</v>
      </c>
      <c r="F435" s="41" t="s">
        <v>102</v>
      </c>
      <c r="G435" s="106" t="s">
        <v>5154</v>
      </c>
      <c r="H435" s="71">
        <v>33.119999999999997</v>
      </c>
      <c r="I435" s="71">
        <v>33.119999999999997</v>
      </c>
      <c r="J435" s="71">
        <v>33.119999999999997</v>
      </c>
      <c r="K435" s="164">
        <v>33.119999999999997</v>
      </c>
      <c r="M435" s="81">
        <v>41.07</v>
      </c>
      <c r="N435" s="81">
        <v>41.07</v>
      </c>
      <c r="O435" s="71">
        <v>41.07</v>
      </c>
      <c r="P435" s="164">
        <v>41.07</v>
      </c>
    </row>
    <row r="436" spans="1:16" x14ac:dyDescent="0.3">
      <c r="A436" s="60" t="s">
        <v>3396</v>
      </c>
      <c r="B436" s="319"/>
      <c r="C436" s="333" t="s">
        <v>5151</v>
      </c>
      <c r="D436" s="320"/>
      <c r="E436" s="320"/>
      <c r="F436" s="320"/>
      <c r="G436" s="320"/>
      <c r="H436" s="320"/>
      <c r="I436" s="321"/>
      <c r="J436" s="353">
        <v>33.119999999999997</v>
      </c>
      <c r="K436" s="349">
        <v>33.119999999999997</v>
      </c>
      <c r="O436" s="353">
        <v>41.07</v>
      </c>
      <c r="P436" s="349">
        <v>41.07</v>
      </c>
    </row>
    <row r="437" spans="1:16" x14ac:dyDescent="0.3">
      <c r="A437" s="60" t="s">
        <v>3397</v>
      </c>
      <c r="B437" s="325">
        <v>382</v>
      </c>
      <c r="C437" s="329" t="s">
        <v>5133</v>
      </c>
      <c r="D437" s="313" t="s">
        <v>75</v>
      </c>
      <c r="E437" s="313" t="s">
        <v>77</v>
      </c>
      <c r="F437" s="313" t="s">
        <v>5134</v>
      </c>
      <c r="G437" s="313" t="s">
        <v>5135</v>
      </c>
      <c r="H437" s="314" t="s">
        <v>5136</v>
      </c>
      <c r="I437" s="315"/>
      <c r="J437" s="337" t="s">
        <v>5137</v>
      </c>
      <c r="K437" s="316"/>
      <c r="O437" s="345"/>
      <c r="P437" s="347"/>
    </row>
    <row r="438" spans="1:16" x14ac:dyDescent="0.3">
      <c r="A438" s="60" t="s">
        <v>3398</v>
      </c>
      <c r="B438" s="326"/>
      <c r="C438" s="330"/>
      <c r="D438" s="318"/>
      <c r="E438" s="318"/>
      <c r="F438" s="318"/>
      <c r="G438" s="318"/>
      <c r="H438" s="277" t="s">
        <v>5138</v>
      </c>
      <c r="I438" s="277" t="s">
        <v>5139</v>
      </c>
      <c r="J438" s="338" t="s">
        <v>5138</v>
      </c>
      <c r="K438" s="278" t="s">
        <v>5139</v>
      </c>
      <c r="O438" s="346"/>
      <c r="P438" s="345"/>
    </row>
    <row r="439" spans="1:16" ht="24" x14ac:dyDescent="0.3">
      <c r="A439" s="60" t="s">
        <v>3399</v>
      </c>
      <c r="B439" s="47"/>
      <c r="C439" s="331" t="s">
        <v>127</v>
      </c>
      <c r="D439" s="38" t="s">
        <v>819</v>
      </c>
      <c r="E439" s="279" t="s">
        <v>5524</v>
      </c>
      <c r="F439" s="280" t="s">
        <v>102</v>
      </c>
      <c r="G439" s="283"/>
      <c r="H439" s="283"/>
      <c r="I439" s="283"/>
      <c r="J439" s="342">
        <v>29.84</v>
      </c>
      <c r="K439" s="344">
        <v>32.33</v>
      </c>
      <c r="O439" s="342">
        <v>37.01</v>
      </c>
      <c r="P439" s="344">
        <v>40.090000000000003</v>
      </c>
    </row>
    <row r="440" spans="1:16" x14ac:dyDescent="0.3">
      <c r="A440" s="60" t="s">
        <v>3400</v>
      </c>
      <c r="B440" s="319"/>
      <c r="C440" s="332" t="s">
        <v>5140</v>
      </c>
      <c r="D440" s="281">
        <v>8</v>
      </c>
      <c r="E440" s="39" t="s">
        <v>5179</v>
      </c>
      <c r="F440" s="41" t="s">
        <v>33</v>
      </c>
      <c r="G440" s="106" t="s">
        <v>5348</v>
      </c>
      <c r="H440" s="71">
        <v>10.5</v>
      </c>
      <c r="I440" s="71">
        <v>12.14</v>
      </c>
      <c r="J440" s="71">
        <v>6.29</v>
      </c>
      <c r="K440" s="164">
        <v>7.29</v>
      </c>
      <c r="M440" s="81">
        <v>13.02</v>
      </c>
      <c r="N440" s="81">
        <v>15.06</v>
      </c>
      <c r="O440" s="71">
        <v>7.81</v>
      </c>
      <c r="P440" s="164">
        <v>9.0399999999999991</v>
      </c>
    </row>
    <row r="441" spans="1:16" x14ac:dyDescent="0.3">
      <c r="A441" s="60" t="s">
        <v>3401</v>
      </c>
      <c r="B441" s="319"/>
      <c r="C441" s="332" t="s">
        <v>5140</v>
      </c>
      <c r="D441" s="281">
        <v>11</v>
      </c>
      <c r="E441" s="39" t="s">
        <v>5312</v>
      </c>
      <c r="F441" s="41" t="s">
        <v>33</v>
      </c>
      <c r="G441" s="106" t="s">
        <v>5349</v>
      </c>
      <c r="H441" s="71">
        <v>15.54</v>
      </c>
      <c r="I441" s="71">
        <v>17.98</v>
      </c>
      <c r="J441" s="71">
        <v>9.48</v>
      </c>
      <c r="K441" s="164">
        <v>10.97</v>
      </c>
      <c r="M441" s="81">
        <v>19.27</v>
      </c>
      <c r="N441" s="81">
        <v>22.3</v>
      </c>
      <c r="O441" s="71">
        <v>11.76</v>
      </c>
      <c r="P441" s="164">
        <v>13.61</v>
      </c>
    </row>
    <row r="442" spans="1:16" x14ac:dyDescent="0.3">
      <c r="A442" s="60" t="s">
        <v>3402</v>
      </c>
      <c r="B442" s="319"/>
      <c r="C442" s="333" t="s">
        <v>5145</v>
      </c>
      <c r="D442" s="320"/>
      <c r="E442" s="320"/>
      <c r="F442" s="320"/>
      <c r="G442" s="320"/>
      <c r="H442" s="320"/>
      <c r="I442" s="321"/>
      <c r="J442" s="353">
        <v>15.78</v>
      </c>
      <c r="K442" s="349">
        <v>18.260000000000002</v>
      </c>
      <c r="O442" s="353">
        <v>19.57</v>
      </c>
      <c r="P442" s="349">
        <v>22.65</v>
      </c>
    </row>
    <row r="443" spans="1:16" x14ac:dyDescent="0.3">
      <c r="A443" s="60" t="s">
        <v>3403</v>
      </c>
      <c r="B443" s="319"/>
      <c r="C443" s="332" t="s">
        <v>5146</v>
      </c>
      <c r="D443" s="40">
        <v>3146</v>
      </c>
      <c r="E443" s="39" t="s">
        <v>5350</v>
      </c>
      <c r="F443" s="41" t="s">
        <v>102</v>
      </c>
      <c r="G443" s="106" t="s">
        <v>5351</v>
      </c>
      <c r="H443" s="71">
        <v>3.07</v>
      </c>
      <c r="I443" s="71">
        <v>3.07</v>
      </c>
      <c r="J443" s="71">
        <v>0.37</v>
      </c>
      <c r="K443" s="164">
        <v>0.37</v>
      </c>
      <c r="M443" s="81">
        <v>3.81</v>
      </c>
      <c r="N443" s="81">
        <v>3.81</v>
      </c>
      <c r="O443" s="71">
        <v>0.46</v>
      </c>
      <c r="P443" s="164">
        <v>0.46</v>
      </c>
    </row>
    <row r="444" spans="1:16" x14ac:dyDescent="0.3">
      <c r="A444" s="60" t="s">
        <v>3404</v>
      </c>
      <c r="B444" s="319"/>
      <c r="C444" s="332" t="s">
        <v>5146</v>
      </c>
      <c r="D444" s="40">
        <v>6302</v>
      </c>
      <c r="E444" s="39" t="s">
        <v>5352</v>
      </c>
      <c r="F444" s="41" t="s">
        <v>102</v>
      </c>
      <c r="G444" s="106" t="s">
        <v>5154</v>
      </c>
      <c r="H444" s="71">
        <v>13.69</v>
      </c>
      <c r="I444" s="71">
        <v>13.69</v>
      </c>
      <c r="J444" s="71">
        <v>13.69</v>
      </c>
      <c r="K444" s="164">
        <v>13.69</v>
      </c>
      <c r="M444" s="81">
        <v>16.98</v>
      </c>
      <c r="N444" s="81">
        <v>16.98</v>
      </c>
      <c r="O444" s="71">
        <v>16.98</v>
      </c>
      <c r="P444" s="164">
        <v>16.98</v>
      </c>
    </row>
    <row r="445" spans="1:16" x14ac:dyDescent="0.3">
      <c r="A445" s="60" t="s">
        <v>3405</v>
      </c>
      <c r="B445" s="319"/>
      <c r="C445" s="333" t="s">
        <v>5151</v>
      </c>
      <c r="D445" s="320"/>
      <c r="E445" s="320"/>
      <c r="F445" s="320"/>
      <c r="G445" s="320"/>
      <c r="H445" s="320"/>
      <c r="I445" s="321"/>
      <c r="J445" s="353">
        <v>14.06</v>
      </c>
      <c r="K445" s="349">
        <v>14.06</v>
      </c>
      <c r="O445" s="353">
        <v>17.440000000000001</v>
      </c>
      <c r="P445" s="349">
        <v>17.440000000000001</v>
      </c>
    </row>
    <row r="446" spans="1:16" x14ac:dyDescent="0.25">
      <c r="A446" s="60" t="s">
        <v>3406</v>
      </c>
      <c r="B446" s="37"/>
      <c r="C446" s="327"/>
      <c r="D446" s="37"/>
      <c r="E446" s="37"/>
      <c r="F446" s="37"/>
      <c r="G446" s="37"/>
      <c r="H446" s="37"/>
      <c r="I446" s="37"/>
      <c r="J446" s="327"/>
      <c r="K446" s="37"/>
    </row>
    <row r="447" spans="1:16" x14ac:dyDescent="0.3">
      <c r="A447" s="60" t="s">
        <v>3407</v>
      </c>
      <c r="B447" s="325">
        <v>383</v>
      </c>
      <c r="C447" s="329" t="s">
        <v>5133</v>
      </c>
      <c r="D447" s="313" t="s">
        <v>75</v>
      </c>
      <c r="E447" s="313" t="s">
        <v>77</v>
      </c>
      <c r="F447" s="313" t="s">
        <v>5134</v>
      </c>
      <c r="G447" s="313" t="s">
        <v>5135</v>
      </c>
      <c r="H447" s="314" t="s">
        <v>5136</v>
      </c>
      <c r="I447" s="315"/>
      <c r="J447" s="337" t="s">
        <v>5137</v>
      </c>
      <c r="K447" s="316"/>
      <c r="O447" s="345"/>
      <c r="P447" s="347"/>
    </row>
    <row r="448" spans="1:16" x14ac:dyDescent="0.3">
      <c r="A448" s="60" t="s">
        <v>3408</v>
      </c>
      <c r="B448" s="326"/>
      <c r="C448" s="330"/>
      <c r="D448" s="318"/>
      <c r="E448" s="318"/>
      <c r="F448" s="318"/>
      <c r="G448" s="318"/>
      <c r="H448" s="277" t="s">
        <v>5138</v>
      </c>
      <c r="I448" s="277" t="s">
        <v>5139</v>
      </c>
      <c r="J448" s="338" t="s">
        <v>5138</v>
      </c>
      <c r="K448" s="278" t="s">
        <v>5139</v>
      </c>
      <c r="O448" s="346"/>
      <c r="P448" s="345"/>
    </row>
    <row r="449" spans="1:16" ht="24" x14ac:dyDescent="0.3">
      <c r="A449" s="60" t="s">
        <v>3409</v>
      </c>
      <c r="B449" s="47"/>
      <c r="C449" s="331" t="s">
        <v>127</v>
      </c>
      <c r="D449" s="38" t="s">
        <v>822</v>
      </c>
      <c r="E449" s="279" t="s">
        <v>5525</v>
      </c>
      <c r="F449" s="280" t="s">
        <v>102</v>
      </c>
      <c r="G449" s="283"/>
      <c r="H449" s="283"/>
      <c r="I449" s="283"/>
      <c r="J449" s="342">
        <v>9.64</v>
      </c>
      <c r="K449" s="344">
        <v>10.3</v>
      </c>
      <c r="O449" s="342">
        <v>11.96</v>
      </c>
      <c r="P449" s="344">
        <v>12.78</v>
      </c>
    </row>
    <row r="450" spans="1:16" x14ac:dyDescent="0.3">
      <c r="A450" s="60" t="s">
        <v>3410</v>
      </c>
      <c r="B450" s="319"/>
      <c r="C450" s="332" t="s">
        <v>5140</v>
      </c>
      <c r="D450" s="281">
        <v>8</v>
      </c>
      <c r="E450" s="39" t="s">
        <v>5179</v>
      </c>
      <c r="F450" s="41" t="s">
        <v>33</v>
      </c>
      <c r="G450" s="106" t="s">
        <v>5317</v>
      </c>
      <c r="H450" s="71">
        <v>10.5</v>
      </c>
      <c r="I450" s="71">
        <v>12.14</v>
      </c>
      <c r="J450" s="71">
        <v>1.67</v>
      </c>
      <c r="K450" s="164">
        <v>1.94</v>
      </c>
      <c r="M450" s="81">
        <v>13.02</v>
      </c>
      <c r="N450" s="81">
        <v>15.06</v>
      </c>
      <c r="O450" s="71">
        <v>2.08</v>
      </c>
      <c r="P450" s="164">
        <v>2.41</v>
      </c>
    </row>
    <row r="451" spans="1:16" x14ac:dyDescent="0.3">
      <c r="A451" s="60" t="s">
        <v>3411</v>
      </c>
      <c r="B451" s="319"/>
      <c r="C451" s="332" t="s">
        <v>5140</v>
      </c>
      <c r="D451" s="281">
        <v>11</v>
      </c>
      <c r="E451" s="39" t="s">
        <v>5312</v>
      </c>
      <c r="F451" s="41" t="s">
        <v>33</v>
      </c>
      <c r="G451" s="106" t="s">
        <v>5317</v>
      </c>
      <c r="H451" s="71">
        <v>15.54</v>
      </c>
      <c r="I451" s="71">
        <v>17.98</v>
      </c>
      <c r="J451" s="71">
        <v>2.48</v>
      </c>
      <c r="K451" s="164">
        <v>2.87</v>
      </c>
      <c r="M451" s="81">
        <v>19.27</v>
      </c>
      <c r="N451" s="81">
        <v>22.3</v>
      </c>
      <c r="O451" s="71">
        <v>3.08</v>
      </c>
      <c r="P451" s="164">
        <v>3.57</v>
      </c>
    </row>
    <row r="452" spans="1:16" x14ac:dyDescent="0.3">
      <c r="A452" s="60" t="s">
        <v>3412</v>
      </c>
      <c r="B452" s="319"/>
      <c r="C452" s="333" t="s">
        <v>5145</v>
      </c>
      <c r="D452" s="320"/>
      <c r="E452" s="320"/>
      <c r="F452" s="320"/>
      <c r="G452" s="320"/>
      <c r="H452" s="320"/>
      <c r="I452" s="321"/>
      <c r="J452" s="353">
        <v>4.16</v>
      </c>
      <c r="K452" s="349">
        <v>4.82</v>
      </c>
      <c r="O452" s="353">
        <v>5.16</v>
      </c>
      <c r="P452" s="349">
        <v>5.98</v>
      </c>
    </row>
    <row r="453" spans="1:16" x14ac:dyDescent="0.3">
      <c r="A453" s="60" t="s">
        <v>3413</v>
      </c>
      <c r="B453" s="319"/>
      <c r="C453" s="332" t="s">
        <v>5140</v>
      </c>
      <c r="D453" s="42" t="s">
        <v>5314</v>
      </c>
      <c r="E453" s="39" t="s">
        <v>5315</v>
      </c>
      <c r="F453" s="41" t="s">
        <v>5202</v>
      </c>
      <c r="G453" s="106" t="s">
        <v>5353</v>
      </c>
      <c r="H453" s="71">
        <v>0.36</v>
      </c>
      <c r="I453" s="71">
        <v>0.36</v>
      </c>
      <c r="J453" s="71">
        <v>0.43</v>
      </c>
      <c r="K453" s="164">
        <v>0.43</v>
      </c>
      <c r="M453" s="81">
        <v>0.45</v>
      </c>
      <c r="N453" s="81">
        <v>0.45</v>
      </c>
      <c r="O453" s="71">
        <v>0.54</v>
      </c>
      <c r="P453" s="164">
        <v>0.54</v>
      </c>
    </row>
    <row r="454" spans="1:16" x14ac:dyDescent="0.3">
      <c r="A454" s="60" t="s">
        <v>3414</v>
      </c>
      <c r="B454" s="319"/>
      <c r="C454" s="332" t="s">
        <v>5146</v>
      </c>
      <c r="D454" s="281">
        <v>770</v>
      </c>
      <c r="E454" s="39" t="s">
        <v>5354</v>
      </c>
      <c r="F454" s="41" t="s">
        <v>102</v>
      </c>
      <c r="G454" s="106" t="s">
        <v>5154</v>
      </c>
      <c r="H454" s="71">
        <v>5.04</v>
      </c>
      <c r="I454" s="71">
        <v>5.04</v>
      </c>
      <c r="J454" s="71">
        <v>5.04</v>
      </c>
      <c r="K454" s="164">
        <v>5.04</v>
      </c>
      <c r="M454" s="81">
        <v>6.26</v>
      </c>
      <c r="N454" s="81">
        <v>6.26</v>
      </c>
      <c r="O454" s="71">
        <v>6.26</v>
      </c>
      <c r="P454" s="164">
        <v>6.26</v>
      </c>
    </row>
    <row r="455" spans="1:16" x14ac:dyDescent="0.3">
      <c r="A455" s="60" t="s">
        <v>3415</v>
      </c>
      <c r="B455" s="319"/>
      <c r="C455" s="333" t="s">
        <v>5151</v>
      </c>
      <c r="D455" s="320"/>
      <c r="E455" s="320"/>
      <c r="F455" s="320"/>
      <c r="G455" s="320"/>
      <c r="H455" s="320"/>
      <c r="I455" s="321"/>
      <c r="J455" s="353">
        <v>5.48</v>
      </c>
      <c r="K455" s="349">
        <v>5.48</v>
      </c>
      <c r="O455" s="353">
        <v>6.8</v>
      </c>
      <c r="P455" s="349">
        <v>6.8</v>
      </c>
    </row>
    <row r="456" spans="1:16" x14ac:dyDescent="0.25">
      <c r="A456" s="60" t="s">
        <v>3416</v>
      </c>
      <c r="B456" s="37"/>
      <c r="C456" s="327"/>
      <c r="D456" s="37"/>
      <c r="E456" s="37"/>
      <c r="F456" s="37"/>
      <c r="G456" s="37"/>
      <c r="H456" s="37"/>
      <c r="I456" s="37"/>
      <c r="J456" s="327"/>
      <c r="K456" s="37"/>
    </row>
    <row r="457" spans="1:16" x14ac:dyDescent="0.3">
      <c r="A457" s="60" t="s">
        <v>3417</v>
      </c>
      <c r="B457" s="325">
        <v>412</v>
      </c>
      <c r="C457" s="329" t="s">
        <v>5133</v>
      </c>
      <c r="D457" s="313" t="s">
        <v>75</v>
      </c>
      <c r="E457" s="313" t="s">
        <v>77</v>
      </c>
      <c r="F457" s="313" t="s">
        <v>5134</v>
      </c>
      <c r="G457" s="313" t="s">
        <v>5135</v>
      </c>
      <c r="H457" s="314" t="s">
        <v>5136</v>
      </c>
      <c r="I457" s="315"/>
      <c r="J457" s="337" t="s">
        <v>5137</v>
      </c>
      <c r="K457" s="316"/>
      <c r="O457" s="345"/>
      <c r="P457" s="347"/>
    </row>
    <row r="458" spans="1:16" x14ac:dyDescent="0.3">
      <c r="A458" s="60" t="s">
        <v>3418</v>
      </c>
      <c r="B458" s="326"/>
      <c r="C458" s="330"/>
      <c r="D458" s="318"/>
      <c r="E458" s="318"/>
      <c r="F458" s="318"/>
      <c r="G458" s="318"/>
      <c r="H458" s="277" t="s">
        <v>5138</v>
      </c>
      <c r="I458" s="277" t="s">
        <v>5139</v>
      </c>
      <c r="J458" s="338" t="s">
        <v>5138</v>
      </c>
      <c r="K458" s="278" t="s">
        <v>5139</v>
      </c>
      <c r="O458" s="346"/>
      <c r="P458" s="345"/>
    </row>
    <row r="459" spans="1:16" ht="24" x14ac:dyDescent="0.3">
      <c r="A459" s="60" t="s">
        <v>3419</v>
      </c>
      <c r="B459" s="47"/>
      <c r="C459" s="331" t="s">
        <v>127</v>
      </c>
      <c r="D459" s="38" t="s">
        <v>887</v>
      </c>
      <c r="E459" s="279" t="s">
        <v>5526</v>
      </c>
      <c r="F459" s="280" t="s">
        <v>102</v>
      </c>
      <c r="G459" s="283"/>
      <c r="H459" s="283"/>
      <c r="I459" s="283"/>
      <c r="J459" s="342">
        <v>30.95</v>
      </c>
      <c r="K459" s="344">
        <v>31.08</v>
      </c>
      <c r="O459" s="342">
        <v>38.380000000000003</v>
      </c>
      <c r="P459" s="344">
        <v>38.54</v>
      </c>
    </row>
    <row r="460" spans="1:16" x14ac:dyDescent="0.3">
      <c r="A460" s="60" t="s">
        <v>3420</v>
      </c>
      <c r="B460" s="319"/>
      <c r="C460" s="332" t="s">
        <v>5140</v>
      </c>
      <c r="D460" s="281">
        <v>5</v>
      </c>
      <c r="E460" s="39" t="s">
        <v>5141</v>
      </c>
      <c r="F460" s="41" t="s">
        <v>33</v>
      </c>
      <c r="G460" s="106" t="s">
        <v>5173</v>
      </c>
      <c r="H460" s="71">
        <v>9.2899999999999991</v>
      </c>
      <c r="I460" s="71">
        <v>10.75</v>
      </c>
      <c r="J460" s="71">
        <v>0.83</v>
      </c>
      <c r="K460" s="164">
        <v>0.96</v>
      </c>
      <c r="M460" s="81">
        <v>11.53</v>
      </c>
      <c r="N460" s="81">
        <v>13.34</v>
      </c>
      <c r="O460" s="71">
        <v>1.04</v>
      </c>
      <c r="P460" s="164">
        <v>1.2</v>
      </c>
    </row>
    <row r="461" spans="1:16" x14ac:dyDescent="0.3">
      <c r="A461" s="60" t="s">
        <v>3421</v>
      </c>
      <c r="B461" s="319"/>
      <c r="C461" s="333" t="s">
        <v>5145</v>
      </c>
      <c r="D461" s="320"/>
      <c r="E461" s="320"/>
      <c r="F461" s="320"/>
      <c r="G461" s="320"/>
      <c r="H461" s="320"/>
      <c r="I461" s="321"/>
      <c r="J461" s="353">
        <v>0.83</v>
      </c>
      <c r="K461" s="349">
        <v>0.96</v>
      </c>
      <c r="O461" s="353">
        <v>1.04</v>
      </c>
      <c r="P461" s="349">
        <v>1.2</v>
      </c>
    </row>
    <row r="462" spans="1:16" x14ac:dyDescent="0.3">
      <c r="A462" s="60" t="s">
        <v>3422</v>
      </c>
      <c r="B462" s="319"/>
      <c r="C462" s="332" t="s">
        <v>5140</v>
      </c>
      <c r="D462" s="40">
        <v>3070</v>
      </c>
      <c r="E462" s="39" t="s">
        <v>362</v>
      </c>
      <c r="F462" s="41" t="s">
        <v>5170</v>
      </c>
      <c r="G462" s="106" t="s">
        <v>5172</v>
      </c>
      <c r="H462" s="71">
        <v>0.14000000000000001</v>
      </c>
      <c r="I462" s="71">
        <v>0.14000000000000001</v>
      </c>
      <c r="J462" s="71">
        <v>0.28999999999999998</v>
      </c>
      <c r="K462" s="164">
        <v>0.28999999999999998</v>
      </c>
      <c r="M462" s="81">
        <v>0.18</v>
      </c>
      <c r="N462" s="81">
        <v>0.18</v>
      </c>
      <c r="O462" s="71">
        <v>0.36</v>
      </c>
      <c r="P462" s="164">
        <v>0.36</v>
      </c>
    </row>
    <row r="463" spans="1:16" x14ac:dyDescent="0.3">
      <c r="A463" s="60" t="s">
        <v>3423</v>
      </c>
      <c r="B463" s="319"/>
      <c r="C463" s="332" t="s">
        <v>5140</v>
      </c>
      <c r="D463" s="40">
        <v>3393</v>
      </c>
      <c r="E463" s="39" t="s">
        <v>360</v>
      </c>
      <c r="F463" s="41" t="s">
        <v>5170</v>
      </c>
      <c r="G463" s="106" t="s">
        <v>5172</v>
      </c>
      <c r="H463" s="71">
        <v>0.09</v>
      </c>
      <c r="I463" s="71">
        <v>0.09</v>
      </c>
      <c r="J463" s="71">
        <v>0.19</v>
      </c>
      <c r="K463" s="164">
        <v>0.19</v>
      </c>
      <c r="M463" s="81">
        <v>0.12</v>
      </c>
      <c r="N463" s="81">
        <v>0.12</v>
      </c>
      <c r="O463" s="71">
        <v>0.24</v>
      </c>
      <c r="P463" s="164">
        <v>0.24</v>
      </c>
    </row>
    <row r="464" spans="1:16" ht="36" x14ac:dyDescent="0.3">
      <c r="A464" s="60" t="s">
        <v>3424</v>
      </c>
      <c r="B464" s="319"/>
      <c r="C464" s="334" t="s">
        <v>5146</v>
      </c>
      <c r="D464" s="43">
        <v>37559</v>
      </c>
      <c r="E464" s="39" t="s">
        <v>5355</v>
      </c>
      <c r="F464" s="44" t="s">
        <v>102</v>
      </c>
      <c r="G464" s="106" t="s">
        <v>5154</v>
      </c>
      <c r="H464" s="71">
        <v>29.63</v>
      </c>
      <c r="I464" s="71">
        <v>29.63</v>
      </c>
      <c r="J464" s="355">
        <v>29.63</v>
      </c>
      <c r="K464" s="350">
        <v>29.63</v>
      </c>
      <c r="M464" s="81">
        <v>36.74</v>
      </c>
      <c r="N464" s="81">
        <v>36.74</v>
      </c>
      <c r="O464" s="355">
        <v>36.74</v>
      </c>
      <c r="P464" s="350">
        <v>36.74</v>
      </c>
    </row>
    <row r="465" spans="1:16" x14ac:dyDescent="0.3">
      <c r="A465" s="60" t="s">
        <v>3425</v>
      </c>
      <c r="B465" s="319"/>
      <c r="C465" s="333" t="s">
        <v>5151</v>
      </c>
      <c r="D465" s="320"/>
      <c r="E465" s="320"/>
      <c r="F465" s="320"/>
      <c r="G465" s="320"/>
      <c r="H465" s="320"/>
      <c r="I465" s="321"/>
      <c r="J465" s="353">
        <v>30.11</v>
      </c>
      <c r="K465" s="349">
        <v>30.11</v>
      </c>
      <c r="O465" s="353">
        <v>37.340000000000003</v>
      </c>
      <c r="P465" s="349">
        <v>37.340000000000003</v>
      </c>
    </row>
    <row r="466" spans="1:16" x14ac:dyDescent="0.25">
      <c r="A466" s="60" t="s">
        <v>3426</v>
      </c>
      <c r="B466" s="37"/>
      <c r="C466" s="327"/>
      <c r="D466" s="37"/>
      <c r="E466" s="37"/>
      <c r="F466" s="37"/>
      <c r="G466" s="37"/>
      <c r="H466" s="37"/>
      <c r="I466" s="37"/>
      <c r="J466" s="327"/>
      <c r="K466" s="37"/>
    </row>
    <row r="467" spans="1:16" x14ac:dyDescent="0.3">
      <c r="A467" s="60" t="s">
        <v>3427</v>
      </c>
      <c r="B467" s="325">
        <v>415</v>
      </c>
      <c r="C467" s="329" t="s">
        <v>5133</v>
      </c>
      <c r="D467" s="313" t="s">
        <v>75</v>
      </c>
      <c r="E467" s="313" t="s">
        <v>77</v>
      </c>
      <c r="F467" s="313" t="s">
        <v>5134</v>
      </c>
      <c r="G467" s="313" t="s">
        <v>5135</v>
      </c>
      <c r="H467" s="314" t="s">
        <v>5136</v>
      </c>
      <c r="I467" s="315"/>
      <c r="J467" s="337" t="s">
        <v>5137</v>
      </c>
      <c r="K467" s="316"/>
      <c r="O467" s="345"/>
      <c r="P467" s="347"/>
    </row>
    <row r="468" spans="1:16" x14ac:dyDescent="0.3">
      <c r="A468" s="60" t="s">
        <v>3428</v>
      </c>
      <c r="B468" s="326"/>
      <c r="C468" s="330"/>
      <c r="D468" s="318"/>
      <c r="E468" s="318"/>
      <c r="F468" s="318"/>
      <c r="G468" s="318"/>
      <c r="H468" s="277" t="s">
        <v>5138</v>
      </c>
      <c r="I468" s="277" t="s">
        <v>5139</v>
      </c>
      <c r="J468" s="338" t="s">
        <v>5138</v>
      </c>
      <c r="K468" s="278" t="s">
        <v>5139</v>
      </c>
      <c r="O468" s="346"/>
      <c r="P468" s="345"/>
    </row>
    <row r="469" spans="1:16" x14ac:dyDescent="0.3">
      <c r="A469" s="60" t="s">
        <v>3429</v>
      </c>
      <c r="B469" s="47"/>
      <c r="C469" s="331" t="s">
        <v>127</v>
      </c>
      <c r="D469" s="38" t="s">
        <v>1491</v>
      </c>
      <c r="E469" s="282" t="s">
        <v>1492</v>
      </c>
      <c r="F469" s="280" t="s">
        <v>108</v>
      </c>
      <c r="G469" s="283"/>
      <c r="H469" s="283"/>
      <c r="I469" s="283"/>
      <c r="J469" s="342">
        <v>330.93</v>
      </c>
      <c r="K469" s="344">
        <v>333.94</v>
      </c>
      <c r="O469" s="342">
        <v>410.34</v>
      </c>
      <c r="P469" s="344">
        <v>414.07</v>
      </c>
    </row>
    <row r="470" spans="1:16" x14ac:dyDescent="0.3">
      <c r="A470" s="60" t="s">
        <v>3430</v>
      </c>
      <c r="B470" s="319"/>
      <c r="C470" s="332" t="s">
        <v>5140</v>
      </c>
      <c r="D470" s="281">
        <v>28</v>
      </c>
      <c r="E470" s="39" t="s">
        <v>5356</v>
      </c>
      <c r="F470" s="41" t="s">
        <v>33</v>
      </c>
      <c r="G470" s="106" t="s">
        <v>5357</v>
      </c>
      <c r="H470" s="71">
        <v>15.54</v>
      </c>
      <c r="I470" s="71">
        <v>17.98</v>
      </c>
      <c r="J470" s="71">
        <v>10.39</v>
      </c>
      <c r="K470" s="164">
        <v>12.03</v>
      </c>
      <c r="M470" s="81">
        <v>19.27</v>
      </c>
      <c r="N470" s="81">
        <v>22.3</v>
      </c>
      <c r="O470" s="71">
        <v>12.89</v>
      </c>
      <c r="P470" s="164">
        <v>14.92</v>
      </c>
    </row>
    <row r="471" spans="1:16" x14ac:dyDescent="0.3">
      <c r="A471" s="60" t="s">
        <v>3431</v>
      </c>
      <c r="B471" s="319"/>
      <c r="C471" s="332" t="s">
        <v>5140</v>
      </c>
      <c r="D471" s="281">
        <v>5</v>
      </c>
      <c r="E471" s="39" t="s">
        <v>5141</v>
      </c>
      <c r="F471" s="41" t="s">
        <v>33</v>
      </c>
      <c r="G471" s="106" t="s">
        <v>5358</v>
      </c>
      <c r="H471" s="71">
        <v>9.2899999999999991</v>
      </c>
      <c r="I471" s="71">
        <v>10.75</v>
      </c>
      <c r="J471" s="71">
        <v>8.7200000000000006</v>
      </c>
      <c r="K471" s="164">
        <v>10.09</v>
      </c>
      <c r="M471" s="81">
        <v>11.53</v>
      </c>
      <c r="N471" s="81">
        <v>13.34</v>
      </c>
      <c r="O471" s="71">
        <v>10.82</v>
      </c>
      <c r="P471" s="164">
        <v>12.52</v>
      </c>
    </row>
    <row r="472" spans="1:16" x14ac:dyDescent="0.3">
      <c r="A472" s="60" t="s">
        <v>3432</v>
      </c>
      <c r="B472" s="319"/>
      <c r="C472" s="333" t="s">
        <v>5145</v>
      </c>
      <c r="D472" s="320"/>
      <c r="E472" s="320"/>
      <c r="F472" s="320"/>
      <c r="G472" s="320"/>
      <c r="H472" s="320"/>
      <c r="I472" s="321"/>
      <c r="J472" s="353">
        <v>19.12</v>
      </c>
      <c r="K472" s="349">
        <v>22.13</v>
      </c>
      <c r="O472" s="353">
        <v>23.71</v>
      </c>
      <c r="P472" s="349">
        <v>27.44</v>
      </c>
    </row>
    <row r="473" spans="1:16" x14ac:dyDescent="0.3">
      <c r="A473" s="60" t="s">
        <v>3433</v>
      </c>
      <c r="B473" s="319"/>
      <c r="C473" s="332" t="s">
        <v>5140</v>
      </c>
      <c r="D473" s="40">
        <v>1421</v>
      </c>
      <c r="E473" s="39" t="s">
        <v>5359</v>
      </c>
      <c r="F473" s="41" t="s">
        <v>5254</v>
      </c>
      <c r="G473" s="106" t="s">
        <v>5154</v>
      </c>
      <c r="H473" s="71">
        <v>301.02</v>
      </c>
      <c r="I473" s="71">
        <v>301.02</v>
      </c>
      <c r="J473" s="71">
        <v>301.02</v>
      </c>
      <c r="K473" s="164">
        <v>301.02</v>
      </c>
      <c r="M473" s="81">
        <v>373.25</v>
      </c>
      <c r="N473" s="81">
        <v>373.25</v>
      </c>
      <c r="O473" s="71">
        <v>373.25</v>
      </c>
      <c r="P473" s="164">
        <v>373.25</v>
      </c>
    </row>
    <row r="474" spans="1:16" x14ac:dyDescent="0.3">
      <c r="A474" s="60" t="s">
        <v>3434</v>
      </c>
      <c r="B474" s="319"/>
      <c r="C474" s="332" t="s">
        <v>5140</v>
      </c>
      <c r="D474" s="40">
        <v>1215</v>
      </c>
      <c r="E474" s="39" t="s">
        <v>5160</v>
      </c>
      <c r="F474" s="41" t="s">
        <v>5149</v>
      </c>
      <c r="G474" s="106" t="s">
        <v>5360</v>
      </c>
      <c r="H474" s="71">
        <v>0.5</v>
      </c>
      <c r="I474" s="71">
        <v>0.5</v>
      </c>
      <c r="J474" s="71">
        <v>5.16</v>
      </c>
      <c r="K474" s="164">
        <v>5.16</v>
      </c>
      <c r="M474" s="81">
        <v>0.62</v>
      </c>
      <c r="N474" s="81">
        <v>0.62</v>
      </c>
      <c r="O474" s="71">
        <v>6.41</v>
      </c>
      <c r="P474" s="164">
        <v>6.41</v>
      </c>
    </row>
    <row r="475" spans="1:16" x14ac:dyDescent="0.3">
      <c r="A475" s="60" t="s">
        <v>3435</v>
      </c>
      <c r="B475" s="319"/>
      <c r="C475" s="332" t="s">
        <v>5140</v>
      </c>
      <c r="D475" s="40">
        <v>2690</v>
      </c>
      <c r="E475" s="39" t="s">
        <v>5361</v>
      </c>
      <c r="F475" s="41" t="s">
        <v>5149</v>
      </c>
      <c r="G475" s="106" t="s">
        <v>5362</v>
      </c>
      <c r="H475" s="71">
        <v>6.11</v>
      </c>
      <c r="I475" s="71">
        <v>6.11</v>
      </c>
      <c r="J475" s="71">
        <v>1.95</v>
      </c>
      <c r="K475" s="164">
        <v>1.95</v>
      </c>
      <c r="M475" s="81">
        <v>7.58</v>
      </c>
      <c r="N475" s="81">
        <v>7.58</v>
      </c>
      <c r="O475" s="71">
        <v>2.4300000000000002</v>
      </c>
      <c r="P475" s="164">
        <v>2.4300000000000002</v>
      </c>
    </row>
    <row r="476" spans="1:16" x14ac:dyDescent="0.3">
      <c r="A476" s="60" t="s">
        <v>3436</v>
      </c>
      <c r="B476" s="319"/>
      <c r="C476" s="332" t="s">
        <v>5140</v>
      </c>
      <c r="D476" s="281">
        <v>104</v>
      </c>
      <c r="E476" s="39" t="s">
        <v>5155</v>
      </c>
      <c r="F476" s="41" t="s">
        <v>5156</v>
      </c>
      <c r="G476" s="106" t="s">
        <v>5363</v>
      </c>
      <c r="H476" s="71">
        <v>145.19</v>
      </c>
      <c r="I476" s="71">
        <v>145.19</v>
      </c>
      <c r="J476" s="71">
        <v>3.66</v>
      </c>
      <c r="K476" s="164">
        <v>3.66</v>
      </c>
      <c r="M476" s="81">
        <v>180.03</v>
      </c>
      <c r="N476" s="81">
        <v>180.03</v>
      </c>
      <c r="O476" s="71">
        <v>4.54</v>
      </c>
      <c r="P476" s="164">
        <v>4.54</v>
      </c>
    </row>
    <row r="477" spans="1:16" x14ac:dyDescent="0.3">
      <c r="A477" s="60" t="s">
        <v>3437</v>
      </c>
      <c r="B477" s="319"/>
      <c r="C477" s="333" t="s">
        <v>5151</v>
      </c>
      <c r="D477" s="320"/>
      <c r="E477" s="320"/>
      <c r="F477" s="320"/>
      <c r="G477" s="320"/>
      <c r="H477" s="320"/>
      <c r="I477" s="321"/>
      <c r="J477" s="353">
        <v>311.81</v>
      </c>
      <c r="K477" s="349">
        <v>311.81</v>
      </c>
      <c r="O477" s="353">
        <v>386.63</v>
      </c>
      <c r="P477" s="349">
        <v>386.63</v>
      </c>
    </row>
    <row r="478" spans="1:16" x14ac:dyDescent="0.25">
      <c r="A478" s="60" t="s">
        <v>3438</v>
      </c>
      <c r="B478" s="37"/>
      <c r="C478" s="327"/>
      <c r="D478" s="37"/>
      <c r="E478" s="37"/>
      <c r="F478" s="37"/>
      <c r="G478" s="37"/>
      <c r="H478" s="37"/>
      <c r="I478" s="37"/>
      <c r="J478" s="327"/>
      <c r="K478" s="37"/>
    </row>
    <row r="479" spans="1:16" x14ac:dyDescent="0.3">
      <c r="A479" s="60" t="s">
        <v>3439</v>
      </c>
      <c r="B479" s="325">
        <v>419</v>
      </c>
      <c r="C479" s="329" t="s">
        <v>5133</v>
      </c>
      <c r="D479" s="313" t="s">
        <v>75</v>
      </c>
      <c r="E479" s="313" t="s">
        <v>77</v>
      </c>
      <c r="F479" s="313" t="s">
        <v>5134</v>
      </c>
      <c r="G479" s="313" t="s">
        <v>5135</v>
      </c>
      <c r="H479" s="314" t="s">
        <v>5136</v>
      </c>
      <c r="I479" s="315"/>
      <c r="J479" s="337" t="s">
        <v>5137</v>
      </c>
      <c r="K479" s="316"/>
      <c r="O479" s="345"/>
      <c r="P479" s="347"/>
    </row>
    <row r="480" spans="1:16" x14ac:dyDescent="0.3">
      <c r="A480" s="60" t="s">
        <v>3440</v>
      </c>
      <c r="B480" s="326"/>
      <c r="C480" s="330"/>
      <c r="D480" s="318"/>
      <c r="E480" s="318"/>
      <c r="F480" s="318"/>
      <c r="G480" s="318"/>
      <c r="H480" s="277" t="s">
        <v>5138</v>
      </c>
      <c r="I480" s="277" t="s">
        <v>5139</v>
      </c>
      <c r="J480" s="338" t="s">
        <v>5138</v>
      </c>
      <c r="K480" s="278" t="s">
        <v>5139</v>
      </c>
      <c r="O480" s="346"/>
      <c r="P480" s="345"/>
    </row>
    <row r="481" spans="1:16" x14ac:dyDescent="0.3">
      <c r="A481" s="60" t="s">
        <v>3441</v>
      </c>
      <c r="B481" s="47"/>
      <c r="C481" s="331" t="s">
        <v>127</v>
      </c>
      <c r="D481" s="38" t="s">
        <v>2659</v>
      </c>
      <c r="E481" s="282" t="s">
        <v>2660</v>
      </c>
      <c r="F481" s="280" t="s">
        <v>5254</v>
      </c>
      <c r="G481" s="283"/>
      <c r="H481" s="283"/>
      <c r="I481" s="283"/>
      <c r="J481" s="342">
        <v>400.83</v>
      </c>
      <c r="K481" s="344">
        <v>406.46</v>
      </c>
      <c r="O481" s="342">
        <v>497.01</v>
      </c>
      <c r="P481" s="344">
        <v>503.99</v>
      </c>
    </row>
    <row r="482" spans="1:16" x14ac:dyDescent="0.3">
      <c r="A482" s="60" t="s">
        <v>3442</v>
      </c>
      <c r="B482" s="319"/>
      <c r="C482" s="332" t="s">
        <v>5140</v>
      </c>
      <c r="D482" s="281">
        <v>4</v>
      </c>
      <c r="E482" s="39" t="s">
        <v>5152</v>
      </c>
      <c r="F482" s="41" t="s">
        <v>33</v>
      </c>
      <c r="G482" s="106" t="s">
        <v>5364</v>
      </c>
      <c r="H482" s="71">
        <v>15.54</v>
      </c>
      <c r="I482" s="71">
        <v>17.98</v>
      </c>
      <c r="J482" s="71">
        <v>23.88</v>
      </c>
      <c r="K482" s="164">
        <v>27.64</v>
      </c>
      <c r="M482" s="81">
        <v>19.27</v>
      </c>
      <c r="N482" s="81">
        <v>22.3</v>
      </c>
      <c r="O482" s="71">
        <v>29.62</v>
      </c>
      <c r="P482" s="164">
        <v>34.28</v>
      </c>
    </row>
    <row r="483" spans="1:16" x14ac:dyDescent="0.3">
      <c r="A483" s="60" t="s">
        <v>3443</v>
      </c>
      <c r="B483" s="319"/>
      <c r="C483" s="332" t="s">
        <v>5140</v>
      </c>
      <c r="D483" s="281">
        <v>5</v>
      </c>
      <c r="E483" s="39" t="s">
        <v>5141</v>
      </c>
      <c r="F483" s="41" t="s">
        <v>33</v>
      </c>
      <c r="G483" s="106" t="s">
        <v>5365</v>
      </c>
      <c r="H483" s="71">
        <v>9.2899999999999991</v>
      </c>
      <c r="I483" s="71">
        <v>10.75</v>
      </c>
      <c r="J483" s="71">
        <v>11.94</v>
      </c>
      <c r="K483" s="164">
        <v>13.81</v>
      </c>
      <c r="M483" s="81">
        <v>11.53</v>
      </c>
      <c r="N483" s="81">
        <v>13.34</v>
      </c>
      <c r="O483" s="71">
        <v>14.81</v>
      </c>
      <c r="P483" s="164">
        <v>17.13</v>
      </c>
    </row>
    <row r="484" spans="1:16" x14ac:dyDescent="0.3">
      <c r="A484" s="60" t="s">
        <v>3444</v>
      </c>
      <c r="B484" s="319"/>
      <c r="C484" s="333" t="s">
        <v>5145</v>
      </c>
      <c r="D484" s="320"/>
      <c r="E484" s="320"/>
      <c r="F484" s="320"/>
      <c r="G484" s="320"/>
      <c r="H484" s="320"/>
      <c r="I484" s="321"/>
      <c r="J484" s="353">
        <v>35.83</v>
      </c>
      <c r="K484" s="349">
        <v>41.46</v>
      </c>
      <c r="O484" s="353">
        <v>44.43</v>
      </c>
      <c r="P484" s="349">
        <v>51.41</v>
      </c>
    </row>
    <row r="485" spans="1:16" x14ac:dyDescent="0.3">
      <c r="A485" s="60" t="s">
        <v>3445</v>
      </c>
      <c r="B485" s="319"/>
      <c r="C485" s="332" t="s">
        <v>5140</v>
      </c>
      <c r="D485" s="40">
        <v>1421</v>
      </c>
      <c r="E485" s="39" t="s">
        <v>5359</v>
      </c>
      <c r="F485" s="41" t="s">
        <v>5254</v>
      </c>
      <c r="G485" s="106" t="s">
        <v>5353</v>
      </c>
      <c r="H485" s="71">
        <v>301.02</v>
      </c>
      <c r="I485" s="71">
        <v>301.02</v>
      </c>
      <c r="J485" s="71">
        <v>361.23</v>
      </c>
      <c r="K485" s="164">
        <v>361.23</v>
      </c>
      <c r="M485" s="81">
        <v>373.25</v>
      </c>
      <c r="N485" s="81">
        <v>373.25</v>
      </c>
      <c r="O485" s="71">
        <v>447.9</v>
      </c>
      <c r="P485" s="164">
        <v>447.9</v>
      </c>
    </row>
    <row r="486" spans="1:16" x14ac:dyDescent="0.3">
      <c r="A486" s="60" t="s">
        <v>3446</v>
      </c>
      <c r="B486" s="319"/>
      <c r="C486" s="332" t="s">
        <v>5140</v>
      </c>
      <c r="D486" s="40">
        <v>1215</v>
      </c>
      <c r="E486" s="39" t="s">
        <v>5160</v>
      </c>
      <c r="F486" s="41" t="s">
        <v>5149</v>
      </c>
      <c r="G486" s="106" t="s">
        <v>5366</v>
      </c>
      <c r="H486" s="71">
        <v>0.5</v>
      </c>
      <c r="I486" s="71">
        <v>0.5</v>
      </c>
      <c r="J486" s="71">
        <v>2.2599999999999998</v>
      </c>
      <c r="K486" s="164">
        <v>2.2599999999999998</v>
      </c>
      <c r="M486" s="81">
        <v>0.62</v>
      </c>
      <c r="N486" s="81">
        <v>0.62</v>
      </c>
      <c r="O486" s="71">
        <v>2.81</v>
      </c>
      <c r="P486" s="164">
        <v>2.81</v>
      </c>
    </row>
    <row r="487" spans="1:16" x14ac:dyDescent="0.3">
      <c r="A487" s="60" t="s">
        <v>3447</v>
      </c>
      <c r="B487" s="319"/>
      <c r="C487" s="332" t="s">
        <v>5140</v>
      </c>
      <c r="D487" s="281">
        <v>104</v>
      </c>
      <c r="E487" s="39" t="s">
        <v>5155</v>
      </c>
      <c r="F487" s="41" t="s">
        <v>5156</v>
      </c>
      <c r="G487" s="106" t="s">
        <v>5367</v>
      </c>
      <c r="H487" s="71">
        <v>145.19</v>
      </c>
      <c r="I487" s="71">
        <v>145.19</v>
      </c>
      <c r="J487" s="71">
        <v>1.5</v>
      </c>
      <c r="K487" s="164">
        <v>1.5</v>
      </c>
      <c r="M487" s="81">
        <v>180.03</v>
      </c>
      <c r="N487" s="81">
        <v>180.03</v>
      </c>
      <c r="O487" s="71">
        <v>1.87</v>
      </c>
      <c r="P487" s="164">
        <v>1.87</v>
      </c>
    </row>
    <row r="488" spans="1:16" x14ac:dyDescent="0.3">
      <c r="A488" s="60" t="s">
        <v>3448</v>
      </c>
      <c r="B488" s="319"/>
      <c r="C488" s="333" t="s">
        <v>5151</v>
      </c>
      <c r="D488" s="320"/>
      <c r="E488" s="320"/>
      <c r="F488" s="320"/>
      <c r="G488" s="320"/>
      <c r="H488" s="320"/>
      <c r="I488" s="321"/>
      <c r="J488" s="353">
        <v>365</v>
      </c>
      <c r="K488" s="349">
        <v>365</v>
      </c>
      <c r="O488" s="353">
        <v>452.58</v>
      </c>
      <c r="P488" s="349">
        <v>452.58</v>
      </c>
    </row>
    <row r="489" spans="1:16" x14ac:dyDescent="0.25">
      <c r="A489" s="60" t="s">
        <v>3449</v>
      </c>
      <c r="B489" s="37"/>
      <c r="C489" s="327"/>
      <c r="D489" s="37"/>
      <c r="E489" s="37"/>
      <c r="F489" s="37"/>
      <c r="G489" s="37"/>
      <c r="H489" s="37"/>
      <c r="I489" s="37"/>
      <c r="J489" s="327"/>
      <c r="K489" s="37"/>
    </row>
    <row r="490" spans="1:16" x14ac:dyDescent="0.3">
      <c r="A490" s="60" t="s">
        <v>3450</v>
      </c>
      <c r="B490" s="325">
        <v>427</v>
      </c>
      <c r="C490" s="329" t="s">
        <v>5133</v>
      </c>
      <c r="D490" s="313" t="s">
        <v>75</v>
      </c>
      <c r="E490" s="313" t="s">
        <v>77</v>
      </c>
      <c r="F490" s="313" t="s">
        <v>5134</v>
      </c>
      <c r="G490" s="313" t="s">
        <v>5135</v>
      </c>
      <c r="H490" s="314" t="s">
        <v>5136</v>
      </c>
      <c r="I490" s="315"/>
      <c r="J490" s="337" t="s">
        <v>5137</v>
      </c>
      <c r="K490" s="316"/>
      <c r="O490" s="345"/>
      <c r="P490" s="347"/>
    </row>
    <row r="491" spans="1:16" x14ac:dyDescent="0.3">
      <c r="A491" s="60" t="s">
        <v>3451</v>
      </c>
      <c r="B491" s="326"/>
      <c r="C491" s="330"/>
      <c r="D491" s="318"/>
      <c r="E491" s="318"/>
      <c r="F491" s="318"/>
      <c r="G491" s="318"/>
      <c r="H491" s="277" t="s">
        <v>5138</v>
      </c>
      <c r="I491" s="277" t="s">
        <v>5139</v>
      </c>
      <c r="J491" s="338" t="s">
        <v>5138</v>
      </c>
      <c r="K491" s="278" t="s">
        <v>5139</v>
      </c>
      <c r="O491" s="346"/>
      <c r="P491" s="345"/>
    </row>
    <row r="492" spans="1:16" ht="24" x14ac:dyDescent="0.3">
      <c r="A492" s="60" t="s">
        <v>3452</v>
      </c>
      <c r="B492" s="47"/>
      <c r="C492" s="331" t="s">
        <v>127</v>
      </c>
      <c r="D492" s="38" t="s">
        <v>633</v>
      </c>
      <c r="E492" s="279" t="s">
        <v>5527</v>
      </c>
      <c r="F492" s="280" t="s">
        <v>102</v>
      </c>
      <c r="G492" s="283"/>
      <c r="H492" s="283"/>
      <c r="I492" s="283"/>
      <c r="J492" s="342">
        <v>90.75</v>
      </c>
      <c r="K492" s="344">
        <v>91.57</v>
      </c>
      <c r="O492" s="342">
        <v>112.53</v>
      </c>
      <c r="P492" s="344">
        <v>113.55</v>
      </c>
    </row>
    <row r="493" spans="1:16" x14ac:dyDescent="0.3">
      <c r="A493" s="60" t="s">
        <v>3453</v>
      </c>
      <c r="B493" s="319"/>
      <c r="C493" s="332" t="s">
        <v>5140</v>
      </c>
      <c r="D493" s="281">
        <v>11</v>
      </c>
      <c r="E493" s="39" t="s">
        <v>5312</v>
      </c>
      <c r="F493" s="41" t="s">
        <v>33</v>
      </c>
      <c r="G493" s="106" t="s">
        <v>5230</v>
      </c>
      <c r="H493" s="71">
        <v>15.54</v>
      </c>
      <c r="I493" s="71">
        <v>17.98</v>
      </c>
      <c r="J493" s="71">
        <v>3.1</v>
      </c>
      <c r="K493" s="164">
        <v>3.59</v>
      </c>
      <c r="M493" s="81">
        <v>19.27</v>
      </c>
      <c r="N493" s="81">
        <v>22.3</v>
      </c>
      <c r="O493" s="71">
        <v>3.85</v>
      </c>
      <c r="P493" s="164">
        <v>4.46</v>
      </c>
    </row>
    <row r="494" spans="1:16" x14ac:dyDescent="0.3">
      <c r="A494" s="60" t="s">
        <v>3454</v>
      </c>
      <c r="B494" s="319"/>
      <c r="C494" s="332" t="s">
        <v>5140</v>
      </c>
      <c r="D494" s="281">
        <v>8</v>
      </c>
      <c r="E494" s="39" t="s">
        <v>5179</v>
      </c>
      <c r="F494" s="41" t="s">
        <v>33</v>
      </c>
      <c r="G494" s="106" t="s">
        <v>5230</v>
      </c>
      <c r="H494" s="71">
        <v>10.5</v>
      </c>
      <c r="I494" s="71">
        <v>12.14</v>
      </c>
      <c r="J494" s="71">
        <v>2.09</v>
      </c>
      <c r="K494" s="164">
        <v>2.42</v>
      </c>
      <c r="M494" s="81">
        <v>13.02</v>
      </c>
      <c r="N494" s="81">
        <v>15.06</v>
      </c>
      <c r="O494" s="71">
        <v>2.6</v>
      </c>
      <c r="P494" s="164">
        <v>3.01</v>
      </c>
    </row>
    <row r="495" spans="1:16" x14ac:dyDescent="0.3">
      <c r="A495" s="60" t="s">
        <v>3455</v>
      </c>
      <c r="B495" s="319"/>
      <c r="C495" s="333" t="s">
        <v>5145</v>
      </c>
      <c r="D495" s="320"/>
      <c r="E495" s="320"/>
      <c r="F495" s="320"/>
      <c r="G495" s="320"/>
      <c r="H495" s="320"/>
      <c r="I495" s="321"/>
      <c r="J495" s="353">
        <v>5.2</v>
      </c>
      <c r="K495" s="349">
        <v>6.02</v>
      </c>
      <c r="O495" s="353">
        <v>6.45</v>
      </c>
      <c r="P495" s="349">
        <v>7.47</v>
      </c>
    </row>
    <row r="496" spans="1:16" x14ac:dyDescent="0.3">
      <c r="A496" s="60" t="s">
        <v>3456</v>
      </c>
      <c r="B496" s="319"/>
      <c r="C496" s="332" t="s">
        <v>5146</v>
      </c>
      <c r="D496" s="40">
        <v>1370</v>
      </c>
      <c r="E496" s="39" t="s">
        <v>5368</v>
      </c>
      <c r="F496" s="41" t="s">
        <v>102</v>
      </c>
      <c r="G496" s="106" t="s">
        <v>5154</v>
      </c>
      <c r="H496" s="71">
        <v>85.55</v>
      </c>
      <c r="I496" s="71">
        <v>85.55</v>
      </c>
      <c r="J496" s="71">
        <v>85.55</v>
      </c>
      <c r="K496" s="164">
        <v>85.55</v>
      </c>
      <c r="M496" s="81">
        <v>106.08</v>
      </c>
      <c r="N496" s="81">
        <v>106.08</v>
      </c>
      <c r="O496" s="71">
        <v>106.08</v>
      </c>
      <c r="P496" s="164">
        <v>106.08</v>
      </c>
    </row>
    <row r="497" spans="1:16" x14ac:dyDescent="0.3">
      <c r="A497" s="60" t="s">
        <v>3457</v>
      </c>
      <c r="B497" s="319"/>
      <c r="C497" s="333" t="s">
        <v>5151</v>
      </c>
      <c r="D497" s="320"/>
      <c r="E497" s="320"/>
      <c r="F497" s="320"/>
      <c r="G497" s="320"/>
      <c r="H497" s="320"/>
      <c r="I497" s="321"/>
      <c r="J497" s="353">
        <v>85.55</v>
      </c>
      <c r="K497" s="349">
        <v>85.55</v>
      </c>
      <c r="O497" s="353">
        <v>106.08</v>
      </c>
      <c r="P497" s="349">
        <v>106.08</v>
      </c>
    </row>
    <row r="498" spans="1:16" x14ac:dyDescent="0.25">
      <c r="A498" s="60" t="s">
        <v>3458</v>
      </c>
      <c r="B498" s="37"/>
      <c r="C498" s="327"/>
      <c r="D498" s="37"/>
      <c r="E498" s="37"/>
      <c r="F498" s="37"/>
      <c r="G498" s="37"/>
      <c r="H498" s="37"/>
      <c r="I498" s="37"/>
      <c r="J498" s="327"/>
      <c r="K498" s="37"/>
    </row>
    <row r="499" spans="1:16" x14ac:dyDescent="0.3">
      <c r="A499" s="60" t="s">
        <v>3459</v>
      </c>
      <c r="B499" s="325">
        <v>430</v>
      </c>
      <c r="C499" s="329" t="s">
        <v>5133</v>
      </c>
      <c r="D499" s="313" t="s">
        <v>75</v>
      </c>
      <c r="E499" s="313" t="s">
        <v>77</v>
      </c>
      <c r="F499" s="313" t="s">
        <v>5134</v>
      </c>
      <c r="G499" s="313" t="s">
        <v>5135</v>
      </c>
      <c r="H499" s="314" t="s">
        <v>5136</v>
      </c>
      <c r="I499" s="315"/>
      <c r="J499" s="337" t="s">
        <v>5137</v>
      </c>
      <c r="K499" s="316"/>
      <c r="O499" s="345"/>
      <c r="P499" s="347"/>
    </row>
    <row r="500" spans="1:16" x14ac:dyDescent="0.3">
      <c r="A500" s="60" t="s">
        <v>3460</v>
      </c>
      <c r="B500" s="326"/>
      <c r="C500" s="330"/>
      <c r="D500" s="318"/>
      <c r="E500" s="318"/>
      <c r="F500" s="318"/>
      <c r="G500" s="318"/>
      <c r="H500" s="277" t="s">
        <v>5138</v>
      </c>
      <c r="I500" s="277" t="s">
        <v>5139</v>
      </c>
      <c r="J500" s="338" t="s">
        <v>5138</v>
      </c>
      <c r="K500" s="278" t="s">
        <v>5139</v>
      </c>
      <c r="O500" s="346"/>
      <c r="P500" s="345"/>
    </row>
    <row r="501" spans="1:16" x14ac:dyDescent="0.3">
      <c r="A501" s="60" t="s">
        <v>3461</v>
      </c>
      <c r="B501" s="47"/>
      <c r="C501" s="331" t="s">
        <v>127</v>
      </c>
      <c r="D501" s="38" t="s">
        <v>149</v>
      </c>
      <c r="E501" s="282" t="s">
        <v>150</v>
      </c>
      <c r="F501" s="280" t="s">
        <v>108</v>
      </c>
      <c r="G501" s="283"/>
      <c r="H501" s="283"/>
      <c r="I501" s="283"/>
      <c r="J501" s="342">
        <v>10.85</v>
      </c>
      <c r="K501" s="344">
        <v>12.48</v>
      </c>
      <c r="O501" s="342">
        <v>13.46</v>
      </c>
      <c r="P501" s="344">
        <v>15.48</v>
      </c>
    </row>
    <row r="502" spans="1:16" x14ac:dyDescent="0.3">
      <c r="A502" s="60" t="s">
        <v>3462</v>
      </c>
      <c r="B502" s="319"/>
      <c r="C502" s="332" t="s">
        <v>5140</v>
      </c>
      <c r="D502" s="281">
        <v>21</v>
      </c>
      <c r="E502" s="39" t="s">
        <v>5338</v>
      </c>
      <c r="F502" s="41" t="s">
        <v>33</v>
      </c>
      <c r="G502" s="106" t="s">
        <v>5191</v>
      </c>
      <c r="H502" s="71">
        <v>15.54</v>
      </c>
      <c r="I502" s="71">
        <v>17.98</v>
      </c>
      <c r="J502" s="71">
        <v>5.12</v>
      </c>
      <c r="K502" s="164">
        <v>5.93</v>
      </c>
      <c r="M502" s="81">
        <v>19.27</v>
      </c>
      <c r="N502" s="81">
        <v>22.3</v>
      </c>
      <c r="O502" s="71">
        <v>6.36</v>
      </c>
      <c r="P502" s="164">
        <v>7.36</v>
      </c>
    </row>
    <row r="503" spans="1:16" x14ac:dyDescent="0.3">
      <c r="A503" s="60" t="s">
        <v>3463</v>
      </c>
      <c r="B503" s="319"/>
      <c r="C503" s="332" t="s">
        <v>5140</v>
      </c>
      <c r="D503" s="281">
        <v>8</v>
      </c>
      <c r="E503" s="39" t="s">
        <v>5179</v>
      </c>
      <c r="F503" s="41" t="s">
        <v>33</v>
      </c>
      <c r="G503" s="106" t="s">
        <v>5369</v>
      </c>
      <c r="H503" s="71">
        <v>10.5</v>
      </c>
      <c r="I503" s="71">
        <v>12.14</v>
      </c>
      <c r="J503" s="71">
        <v>5.25</v>
      </c>
      <c r="K503" s="164">
        <v>6.07</v>
      </c>
      <c r="M503" s="81">
        <v>13.02</v>
      </c>
      <c r="N503" s="81">
        <v>15.06</v>
      </c>
      <c r="O503" s="71">
        <v>6.51</v>
      </c>
      <c r="P503" s="164">
        <v>7.53</v>
      </c>
    </row>
    <row r="504" spans="1:16" x14ac:dyDescent="0.3">
      <c r="A504" s="60" t="s">
        <v>3464</v>
      </c>
      <c r="B504" s="319"/>
      <c r="C504" s="333" t="s">
        <v>5145</v>
      </c>
      <c r="D504" s="320"/>
      <c r="E504" s="320"/>
      <c r="F504" s="320"/>
      <c r="G504" s="320"/>
      <c r="H504" s="320"/>
      <c r="I504" s="321"/>
      <c r="J504" s="353">
        <v>10.37</v>
      </c>
      <c r="K504" s="349">
        <v>12</v>
      </c>
      <c r="O504" s="353">
        <v>12.87</v>
      </c>
      <c r="P504" s="349">
        <v>14.89</v>
      </c>
    </row>
    <row r="505" spans="1:16" x14ac:dyDescent="0.3">
      <c r="A505" s="60" t="s">
        <v>3465</v>
      </c>
      <c r="B505" s="319"/>
      <c r="C505" s="332" t="s">
        <v>5140</v>
      </c>
      <c r="D505" s="40">
        <v>1334</v>
      </c>
      <c r="E505" s="39" t="s">
        <v>5246</v>
      </c>
      <c r="F505" s="41" t="s">
        <v>5170</v>
      </c>
      <c r="G505" s="106" t="s">
        <v>5370</v>
      </c>
      <c r="H505" s="71">
        <v>9.5399999999999991</v>
      </c>
      <c r="I505" s="71">
        <v>9.5399999999999991</v>
      </c>
      <c r="J505" s="71">
        <v>0.47</v>
      </c>
      <c r="K505" s="164">
        <v>0.47</v>
      </c>
      <c r="M505" s="81">
        <v>11.84</v>
      </c>
      <c r="N505" s="81">
        <v>11.84</v>
      </c>
      <c r="O505" s="71">
        <v>0.59</v>
      </c>
      <c r="P505" s="164">
        <v>0.59</v>
      </c>
    </row>
    <row r="506" spans="1:16" x14ac:dyDescent="0.3">
      <c r="A506" s="60" t="s">
        <v>3466</v>
      </c>
      <c r="B506" s="319"/>
      <c r="C506" s="333" t="s">
        <v>5151</v>
      </c>
      <c r="D506" s="320"/>
      <c r="E506" s="320"/>
      <c r="F506" s="320"/>
      <c r="G506" s="320"/>
      <c r="H506" s="320"/>
      <c r="I506" s="321"/>
      <c r="J506" s="353">
        <v>0.47</v>
      </c>
      <c r="K506" s="349">
        <v>0.47</v>
      </c>
      <c r="O506" s="353">
        <v>0.59</v>
      </c>
      <c r="P506" s="349">
        <v>0.59</v>
      </c>
    </row>
    <row r="507" spans="1:16" x14ac:dyDescent="0.3">
      <c r="A507" s="60" t="s">
        <v>3467</v>
      </c>
      <c r="B507" s="325">
        <v>451</v>
      </c>
      <c r="C507" s="329" t="s">
        <v>5133</v>
      </c>
      <c r="D507" s="313" t="s">
        <v>75</v>
      </c>
      <c r="E507" s="313" t="s">
        <v>77</v>
      </c>
      <c r="F507" s="313" t="s">
        <v>5134</v>
      </c>
      <c r="G507" s="313" t="s">
        <v>5135</v>
      </c>
      <c r="H507" s="314" t="s">
        <v>5136</v>
      </c>
      <c r="I507" s="315"/>
      <c r="J507" s="337" t="s">
        <v>5137</v>
      </c>
      <c r="K507" s="316"/>
      <c r="O507" s="345"/>
      <c r="P507" s="347"/>
    </row>
    <row r="508" spans="1:16" x14ac:dyDescent="0.3">
      <c r="A508" s="60" t="s">
        <v>3468</v>
      </c>
      <c r="B508" s="326"/>
      <c r="C508" s="330"/>
      <c r="D508" s="318"/>
      <c r="E508" s="318"/>
      <c r="F508" s="318"/>
      <c r="G508" s="318"/>
      <c r="H508" s="277" t="s">
        <v>5138</v>
      </c>
      <c r="I508" s="277" t="s">
        <v>5139</v>
      </c>
      <c r="J508" s="338" t="s">
        <v>5138</v>
      </c>
      <c r="K508" s="278" t="s">
        <v>5139</v>
      </c>
      <c r="O508" s="346"/>
      <c r="P508" s="345"/>
    </row>
    <row r="509" spans="1:16" ht="24" x14ac:dyDescent="0.3">
      <c r="A509" s="60" t="s">
        <v>3469</v>
      </c>
      <c r="B509" s="47"/>
      <c r="C509" s="331" t="s">
        <v>127</v>
      </c>
      <c r="D509" s="38" t="s">
        <v>1007</v>
      </c>
      <c r="E509" s="279" t="s">
        <v>5528</v>
      </c>
      <c r="F509" s="280" t="s">
        <v>102</v>
      </c>
      <c r="G509" s="283"/>
      <c r="H509" s="283"/>
      <c r="I509" s="283"/>
      <c r="J509" s="342">
        <v>76.5</v>
      </c>
      <c r="K509" s="344">
        <v>76.5</v>
      </c>
      <c r="O509" s="342">
        <v>94.86</v>
      </c>
      <c r="P509" s="344">
        <v>94.86</v>
      </c>
    </row>
    <row r="510" spans="1:16" x14ac:dyDescent="0.3">
      <c r="A510" s="60" t="s">
        <v>3470</v>
      </c>
      <c r="B510" s="319"/>
      <c r="C510" s="333" t="s">
        <v>5145</v>
      </c>
      <c r="D510" s="320"/>
      <c r="E510" s="320"/>
      <c r="F510" s="320"/>
      <c r="G510" s="320"/>
      <c r="H510" s="320"/>
      <c r="I510" s="321"/>
      <c r="J510" s="353">
        <v>0</v>
      </c>
      <c r="K510" s="349">
        <v>0</v>
      </c>
      <c r="O510" s="353">
        <v>0</v>
      </c>
      <c r="P510" s="349">
        <v>0</v>
      </c>
    </row>
    <row r="511" spans="1:16" ht="36" x14ac:dyDescent="0.3">
      <c r="A511" s="60" t="s">
        <v>3471</v>
      </c>
      <c r="B511" s="319"/>
      <c r="C511" s="332" t="s">
        <v>5210</v>
      </c>
      <c r="D511" s="42" t="s">
        <v>5371</v>
      </c>
      <c r="E511" s="63" t="s">
        <v>5529</v>
      </c>
      <c r="F511" s="41" t="s">
        <v>102</v>
      </c>
      <c r="G511" s="106" t="s">
        <v>5154</v>
      </c>
      <c r="H511" s="71">
        <v>76.5</v>
      </c>
      <c r="I511" s="71">
        <v>76.5</v>
      </c>
      <c r="J511" s="71">
        <v>76.5</v>
      </c>
      <c r="K511" s="164">
        <v>76.5</v>
      </c>
      <c r="M511" s="81">
        <v>94.86</v>
      </c>
      <c r="N511" s="81">
        <v>94.86</v>
      </c>
      <c r="O511" s="71">
        <v>94.86</v>
      </c>
      <c r="P511" s="164">
        <v>94.86</v>
      </c>
    </row>
    <row r="512" spans="1:16" x14ac:dyDescent="0.3">
      <c r="A512" s="60" t="s">
        <v>3472</v>
      </c>
      <c r="B512" s="319"/>
      <c r="C512" s="333" t="s">
        <v>5151</v>
      </c>
      <c r="D512" s="320"/>
      <c r="E512" s="320"/>
      <c r="F512" s="320"/>
      <c r="G512" s="320"/>
      <c r="H512" s="320"/>
      <c r="I512" s="321"/>
      <c r="J512" s="353">
        <v>76.5</v>
      </c>
      <c r="K512" s="349">
        <v>76.5</v>
      </c>
      <c r="O512" s="353">
        <v>94.86</v>
      </c>
      <c r="P512" s="349">
        <v>94.86</v>
      </c>
    </row>
    <row r="513" spans="1:16" x14ac:dyDescent="0.25">
      <c r="A513" s="60" t="s">
        <v>3473</v>
      </c>
      <c r="B513" s="37"/>
      <c r="C513" s="327"/>
      <c r="D513" s="37"/>
      <c r="E513" s="37"/>
      <c r="F513" s="37"/>
      <c r="G513" s="37"/>
      <c r="H513" s="37"/>
      <c r="I513" s="37"/>
      <c r="J513" s="327"/>
      <c r="K513" s="37"/>
    </row>
    <row r="514" spans="1:16" x14ac:dyDescent="0.3">
      <c r="A514" s="60" t="s">
        <v>3474</v>
      </c>
      <c r="B514" s="325">
        <v>476</v>
      </c>
      <c r="C514" s="329" t="s">
        <v>5133</v>
      </c>
      <c r="D514" s="313" t="s">
        <v>75</v>
      </c>
      <c r="E514" s="313" t="s">
        <v>77</v>
      </c>
      <c r="F514" s="313" t="s">
        <v>5134</v>
      </c>
      <c r="G514" s="313" t="s">
        <v>5135</v>
      </c>
      <c r="H514" s="314" t="s">
        <v>5136</v>
      </c>
      <c r="I514" s="315"/>
      <c r="J514" s="337" t="s">
        <v>5137</v>
      </c>
      <c r="K514" s="316"/>
      <c r="O514" s="345"/>
      <c r="P514" s="347"/>
    </row>
    <row r="515" spans="1:16" x14ac:dyDescent="0.3">
      <c r="A515" s="60" t="s">
        <v>3475</v>
      </c>
      <c r="B515" s="326"/>
      <c r="C515" s="330"/>
      <c r="D515" s="318"/>
      <c r="E515" s="318"/>
      <c r="F515" s="318"/>
      <c r="G515" s="318"/>
      <c r="H515" s="277" t="s">
        <v>5138</v>
      </c>
      <c r="I515" s="277" t="s">
        <v>5139</v>
      </c>
      <c r="J515" s="338" t="s">
        <v>5138</v>
      </c>
      <c r="K515" s="278" t="s">
        <v>5139</v>
      </c>
      <c r="O515" s="346"/>
      <c r="P515" s="345"/>
    </row>
    <row r="516" spans="1:16" ht="24" x14ac:dyDescent="0.3">
      <c r="A516" s="60" t="s">
        <v>3476</v>
      </c>
      <c r="B516" s="47"/>
      <c r="C516" s="331" t="s">
        <v>127</v>
      </c>
      <c r="D516" s="38" t="s">
        <v>1009</v>
      </c>
      <c r="E516" s="279" t="s">
        <v>5530</v>
      </c>
      <c r="F516" s="280" t="s">
        <v>102</v>
      </c>
      <c r="G516" s="283"/>
      <c r="H516" s="283"/>
      <c r="I516" s="283"/>
      <c r="J516" s="342">
        <v>1319.65</v>
      </c>
      <c r="K516" s="344">
        <v>1322.72</v>
      </c>
      <c r="O516" s="342">
        <v>1636.27</v>
      </c>
      <c r="P516" s="344">
        <v>1640.08</v>
      </c>
    </row>
    <row r="517" spans="1:16" x14ac:dyDescent="0.3">
      <c r="A517" s="60" t="s">
        <v>3477</v>
      </c>
      <c r="B517" s="319"/>
      <c r="C517" s="332" t="s">
        <v>5140</v>
      </c>
      <c r="D517" s="281">
        <v>8</v>
      </c>
      <c r="E517" s="39" t="s">
        <v>5179</v>
      </c>
      <c r="F517" s="41" t="s">
        <v>33</v>
      </c>
      <c r="G517" s="106" t="s">
        <v>5372</v>
      </c>
      <c r="H517" s="71">
        <v>10.5</v>
      </c>
      <c r="I517" s="71">
        <v>12.14</v>
      </c>
      <c r="J517" s="71">
        <v>7.87</v>
      </c>
      <c r="K517" s="164">
        <v>9.11</v>
      </c>
      <c r="M517" s="81">
        <v>13.02</v>
      </c>
      <c r="N517" s="81">
        <v>15.06</v>
      </c>
      <c r="O517" s="71">
        <v>9.77</v>
      </c>
      <c r="P517" s="164">
        <v>11.3</v>
      </c>
    </row>
    <row r="518" spans="1:16" x14ac:dyDescent="0.3">
      <c r="A518" s="60" t="s">
        <v>3478</v>
      </c>
      <c r="B518" s="319"/>
      <c r="C518" s="332" t="s">
        <v>5140</v>
      </c>
      <c r="D518" s="281">
        <v>25</v>
      </c>
      <c r="E518" s="39" t="s">
        <v>5228</v>
      </c>
      <c r="F518" s="41" t="s">
        <v>33</v>
      </c>
      <c r="G518" s="106" t="s">
        <v>5372</v>
      </c>
      <c r="H518" s="71">
        <v>15.54</v>
      </c>
      <c r="I518" s="71">
        <v>17.98</v>
      </c>
      <c r="J518" s="71">
        <v>11.65</v>
      </c>
      <c r="K518" s="164">
        <v>13.49</v>
      </c>
      <c r="M518" s="81">
        <v>19.27</v>
      </c>
      <c r="N518" s="81">
        <v>22.3</v>
      </c>
      <c r="O518" s="71">
        <v>14.45</v>
      </c>
      <c r="P518" s="164">
        <v>16.73</v>
      </c>
    </row>
    <row r="519" spans="1:16" x14ac:dyDescent="0.3">
      <c r="A519" s="60" t="s">
        <v>3479</v>
      </c>
      <c r="B519" s="319"/>
      <c r="C519" s="333" t="s">
        <v>5145</v>
      </c>
      <c r="D519" s="320"/>
      <c r="E519" s="320"/>
      <c r="F519" s="320"/>
      <c r="G519" s="320"/>
      <c r="H519" s="320"/>
      <c r="I519" s="321"/>
      <c r="J519" s="353">
        <v>19.53</v>
      </c>
      <c r="K519" s="353">
        <v>22.6</v>
      </c>
      <c r="O519" s="353">
        <v>24.22</v>
      </c>
      <c r="P519" s="353">
        <v>28.03</v>
      </c>
    </row>
    <row r="520" spans="1:16" x14ac:dyDescent="0.3">
      <c r="A520" s="60" t="s">
        <v>3480</v>
      </c>
      <c r="B520" s="319"/>
      <c r="C520" s="332" t="s">
        <v>5210</v>
      </c>
      <c r="D520" s="42" t="s">
        <v>5373</v>
      </c>
      <c r="E520" s="39" t="s">
        <v>5374</v>
      </c>
      <c r="F520" s="41" t="s">
        <v>102</v>
      </c>
      <c r="G520" s="106" t="s">
        <v>5154</v>
      </c>
      <c r="H520" s="71">
        <v>1300.1099999999999</v>
      </c>
      <c r="I520" s="71">
        <v>1300.1099999999999</v>
      </c>
      <c r="J520" s="71">
        <v>1300.1099999999999</v>
      </c>
      <c r="K520" s="164">
        <v>1300.1099999999999</v>
      </c>
      <c r="M520" s="81">
        <v>1612.05</v>
      </c>
      <c r="N520" s="81">
        <v>1612.05</v>
      </c>
      <c r="O520" s="71">
        <v>1612.05</v>
      </c>
      <c r="P520" s="164">
        <v>1612.05</v>
      </c>
    </row>
    <row r="521" spans="1:16" x14ac:dyDescent="0.3">
      <c r="A521" s="60" t="s">
        <v>3481</v>
      </c>
      <c r="B521" s="319"/>
      <c r="C521" s="332" t="s">
        <v>5140</v>
      </c>
      <c r="D521" s="40">
        <v>3067</v>
      </c>
      <c r="E521" s="39" t="s">
        <v>366</v>
      </c>
      <c r="F521" s="41" t="s">
        <v>5170</v>
      </c>
      <c r="G521" s="106" t="s">
        <v>5278</v>
      </c>
      <c r="H521" s="71">
        <v>0.36</v>
      </c>
      <c r="I521" s="71">
        <v>0.36</v>
      </c>
      <c r="J521" s="71">
        <v>1.45</v>
      </c>
      <c r="K521" s="164">
        <v>1.45</v>
      </c>
      <c r="M521" s="81">
        <v>0.45</v>
      </c>
      <c r="N521" s="81">
        <v>0.45</v>
      </c>
      <c r="O521" s="71">
        <v>1.8</v>
      </c>
      <c r="P521" s="164">
        <v>1.8</v>
      </c>
    </row>
    <row r="522" spans="1:16" x14ac:dyDescent="0.3">
      <c r="A522" s="60" t="s">
        <v>3482</v>
      </c>
      <c r="B522" s="319"/>
      <c r="C522" s="332" t="s">
        <v>5140</v>
      </c>
      <c r="D522" s="40">
        <v>3390</v>
      </c>
      <c r="E522" s="39" t="s">
        <v>364</v>
      </c>
      <c r="F522" s="41" t="s">
        <v>5170</v>
      </c>
      <c r="G522" s="106" t="s">
        <v>5278</v>
      </c>
      <c r="H522" s="71">
        <v>0.45</v>
      </c>
      <c r="I522" s="71">
        <v>0.45</v>
      </c>
      <c r="J522" s="71">
        <v>1.83</v>
      </c>
      <c r="K522" s="164">
        <v>1.83</v>
      </c>
      <c r="M522" s="81">
        <v>0.56999999999999995</v>
      </c>
      <c r="N522" s="81">
        <v>0.56999999999999995</v>
      </c>
      <c r="O522" s="71">
        <v>2.2799999999999998</v>
      </c>
      <c r="P522" s="164">
        <v>2.2799999999999998</v>
      </c>
    </row>
    <row r="523" spans="1:16" x14ac:dyDescent="0.3">
      <c r="A523" s="60" t="s">
        <v>3483</v>
      </c>
      <c r="B523" s="319"/>
      <c r="C523" s="333" t="s">
        <v>5151</v>
      </c>
      <c r="D523" s="320"/>
      <c r="E523" s="320"/>
      <c r="F523" s="320"/>
      <c r="G523" s="320"/>
      <c r="H523" s="320"/>
      <c r="I523" s="321"/>
      <c r="J523" s="353">
        <v>1300.1099999999999</v>
      </c>
      <c r="K523" s="349">
        <v>1300.1099999999999</v>
      </c>
      <c r="O523" s="353">
        <v>1612.05</v>
      </c>
      <c r="P523" s="349">
        <v>1612.05</v>
      </c>
    </row>
    <row r="524" spans="1:16" x14ac:dyDescent="0.25">
      <c r="A524" s="60" t="s">
        <v>3484</v>
      </c>
      <c r="B524" s="37"/>
      <c r="C524" s="327"/>
      <c r="D524" s="37"/>
      <c r="E524" s="37"/>
      <c r="F524" s="37"/>
      <c r="G524" s="37"/>
      <c r="H524" s="37"/>
      <c r="I524" s="37"/>
      <c r="J524" s="327"/>
      <c r="K524" s="37"/>
    </row>
    <row r="525" spans="1:16" x14ac:dyDescent="0.3">
      <c r="A525" s="60" t="s">
        <v>3485</v>
      </c>
      <c r="B525" s="325">
        <v>477</v>
      </c>
      <c r="C525" s="329" t="s">
        <v>5133</v>
      </c>
      <c r="D525" s="313" t="s">
        <v>75</v>
      </c>
      <c r="E525" s="313" t="s">
        <v>77</v>
      </c>
      <c r="F525" s="313" t="s">
        <v>5134</v>
      </c>
      <c r="G525" s="313" t="s">
        <v>5135</v>
      </c>
      <c r="H525" s="314" t="s">
        <v>5136</v>
      </c>
      <c r="I525" s="315"/>
      <c r="J525" s="337" t="s">
        <v>5137</v>
      </c>
      <c r="K525" s="316"/>
      <c r="O525" s="345"/>
      <c r="P525" s="347"/>
    </row>
    <row r="526" spans="1:16" x14ac:dyDescent="0.3">
      <c r="A526" s="60" t="s">
        <v>3486</v>
      </c>
      <c r="B526" s="326"/>
      <c r="C526" s="330"/>
      <c r="D526" s="318"/>
      <c r="E526" s="318"/>
      <c r="F526" s="318"/>
      <c r="G526" s="318"/>
      <c r="H526" s="277" t="s">
        <v>5138</v>
      </c>
      <c r="I526" s="277" t="s">
        <v>5139</v>
      </c>
      <c r="J526" s="338" t="s">
        <v>5138</v>
      </c>
      <c r="K526" s="278" t="s">
        <v>5139</v>
      </c>
      <c r="O526" s="346"/>
      <c r="P526" s="345"/>
    </row>
    <row r="527" spans="1:16" ht="24" x14ac:dyDescent="0.3">
      <c r="A527" s="60" t="s">
        <v>3487</v>
      </c>
      <c r="B527" s="47"/>
      <c r="C527" s="336" t="s">
        <v>127</v>
      </c>
      <c r="D527" s="61" t="s">
        <v>513</v>
      </c>
      <c r="E527" s="282" t="s">
        <v>5375</v>
      </c>
      <c r="F527" s="284" t="s">
        <v>102</v>
      </c>
      <c r="G527" s="283"/>
      <c r="H527" s="283"/>
      <c r="I527" s="283"/>
      <c r="J527" s="356">
        <v>422.09</v>
      </c>
      <c r="K527" s="352">
        <v>426.18</v>
      </c>
      <c r="O527" s="356">
        <v>523.37</v>
      </c>
      <c r="P527" s="352">
        <v>528.44000000000005</v>
      </c>
    </row>
    <row r="528" spans="1:16" x14ac:dyDescent="0.3">
      <c r="A528" s="60" t="s">
        <v>3488</v>
      </c>
      <c r="B528" s="319"/>
      <c r="C528" s="332" t="s">
        <v>5140</v>
      </c>
      <c r="D528" s="281">
        <v>12</v>
      </c>
      <c r="E528" s="39" t="s">
        <v>5209</v>
      </c>
      <c r="F528" s="41" t="s">
        <v>436</v>
      </c>
      <c r="G528" s="106" t="s">
        <v>5154</v>
      </c>
      <c r="H528" s="71">
        <v>15.54</v>
      </c>
      <c r="I528" s="71">
        <v>17.98</v>
      </c>
      <c r="J528" s="71">
        <v>15.54</v>
      </c>
      <c r="K528" s="164">
        <v>17.98</v>
      </c>
      <c r="M528" s="81">
        <v>19.27</v>
      </c>
      <c r="N528" s="81">
        <v>22.3</v>
      </c>
      <c r="O528" s="71">
        <v>19.27</v>
      </c>
      <c r="P528" s="164">
        <v>22.3</v>
      </c>
    </row>
    <row r="529" spans="1:16" x14ac:dyDescent="0.3">
      <c r="A529" s="60" t="s">
        <v>3489</v>
      </c>
      <c r="B529" s="319"/>
      <c r="C529" s="332" t="s">
        <v>5140</v>
      </c>
      <c r="D529" s="281">
        <v>8</v>
      </c>
      <c r="E529" s="39" t="s">
        <v>5179</v>
      </c>
      <c r="F529" s="41" t="s">
        <v>436</v>
      </c>
      <c r="G529" s="106" t="s">
        <v>5154</v>
      </c>
      <c r="H529" s="71">
        <v>10.5</v>
      </c>
      <c r="I529" s="71">
        <v>12.14</v>
      </c>
      <c r="J529" s="71">
        <v>10.5</v>
      </c>
      <c r="K529" s="164">
        <v>12.14</v>
      </c>
      <c r="M529" s="81">
        <v>13.02</v>
      </c>
      <c r="N529" s="81">
        <v>15.06</v>
      </c>
      <c r="O529" s="71">
        <v>13.02</v>
      </c>
      <c r="P529" s="164">
        <v>15.06</v>
      </c>
    </row>
    <row r="530" spans="1:16" x14ac:dyDescent="0.3">
      <c r="A530" s="60" t="s">
        <v>3490</v>
      </c>
      <c r="B530" s="319"/>
      <c r="C530" s="333" t="s">
        <v>5145</v>
      </c>
      <c r="D530" s="320"/>
      <c r="E530" s="320"/>
      <c r="F530" s="320"/>
      <c r="G530" s="320"/>
      <c r="H530" s="320"/>
      <c r="I530" s="321"/>
      <c r="J530" s="353">
        <v>26.04</v>
      </c>
      <c r="K530" s="353">
        <v>30.13</v>
      </c>
      <c r="O530" s="353">
        <v>32.29</v>
      </c>
      <c r="P530" s="353">
        <v>37.36</v>
      </c>
    </row>
    <row r="531" spans="1:16" x14ac:dyDescent="0.3">
      <c r="A531" s="60" t="s">
        <v>3491</v>
      </c>
      <c r="B531" s="319"/>
      <c r="C531" s="332" t="s">
        <v>5140</v>
      </c>
      <c r="D531" s="42" t="s">
        <v>5376</v>
      </c>
      <c r="E531" s="39" t="s">
        <v>5377</v>
      </c>
      <c r="F531" s="41" t="s">
        <v>5170</v>
      </c>
      <c r="G531" s="106" t="s">
        <v>5154</v>
      </c>
      <c r="H531" s="71">
        <v>120.97</v>
      </c>
      <c r="I531" s="71">
        <v>120.97</v>
      </c>
      <c r="J531" s="71">
        <v>120.97</v>
      </c>
      <c r="K531" s="164">
        <v>120.97</v>
      </c>
      <c r="M531" s="81">
        <v>150</v>
      </c>
      <c r="N531" s="81">
        <v>150</v>
      </c>
      <c r="O531" s="71">
        <v>150</v>
      </c>
      <c r="P531" s="164">
        <v>150</v>
      </c>
    </row>
    <row r="532" spans="1:16" ht="36" x14ac:dyDescent="0.3">
      <c r="A532" s="60" t="s">
        <v>3492</v>
      </c>
      <c r="B532" s="319"/>
      <c r="C532" s="332" t="s">
        <v>5210</v>
      </c>
      <c r="D532" s="42" t="s">
        <v>5378</v>
      </c>
      <c r="E532" s="63" t="s">
        <v>5531</v>
      </c>
      <c r="F532" s="41" t="s">
        <v>102</v>
      </c>
      <c r="G532" s="106" t="s">
        <v>5172</v>
      </c>
      <c r="H532" s="71">
        <v>137.54</v>
      </c>
      <c r="I532" s="71">
        <v>137.54</v>
      </c>
      <c r="J532" s="71">
        <v>275.08</v>
      </c>
      <c r="K532" s="164">
        <v>275.08</v>
      </c>
      <c r="M532" s="81">
        <v>170.54</v>
      </c>
      <c r="N532" s="81">
        <v>170.54</v>
      </c>
      <c r="O532" s="71">
        <v>341.08</v>
      </c>
      <c r="P532" s="164">
        <v>341.08</v>
      </c>
    </row>
    <row r="533" spans="1:16" x14ac:dyDescent="0.3">
      <c r="A533" s="60" t="s">
        <v>3493</v>
      </c>
      <c r="B533" s="319"/>
      <c r="C533" s="333" t="s">
        <v>5151</v>
      </c>
      <c r="D533" s="320"/>
      <c r="E533" s="320"/>
      <c r="F533" s="320"/>
      <c r="G533" s="320"/>
      <c r="H533" s="320"/>
      <c r="I533" s="321"/>
      <c r="J533" s="353">
        <v>396.05</v>
      </c>
      <c r="K533" s="353">
        <v>396.05</v>
      </c>
      <c r="O533" s="353">
        <v>491.08</v>
      </c>
      <c r="P533" s="353">
        <v>491.08</v>
      </c>
    </row>
    <row r="534" spans="1:16" x14ac:dyDescent="0.25">
      <c r="A534" s="60" t="s">
        <v>3494</v>
      </c>
      <c r="B534" s="37"/>
      <c r="C534" s="327"/>
      <c r="D534" s="37"/>
      <c r="E534" s="37"/>
      <c r="F534" s="37"/>
      <c r="G534" s="37"/>
      <c r="H534" s="37"/>
      <c r="I534" s="37"/>
      <c r="J534" s="327"/>
      <c r="K534" s="37"/>
    </row>
    <row r="535" spans="1:16" x14ac:dyDescent="0.3">
      <c r="A535" s="60" t="s">
        <v>3495</v>
      </c>
      <c r="B535" s="325">
        <v>481</v>
      </c>
      <c r="C535" s="329" t="s">
        <v>5133</v>
      </c>
      <c r="D535" s="313" t="s">
        <v>75</v>
      </c>
      <c r="E535" s="313" t="s">
        <v>77</v>
      </c>
      <c r="F535" s="313" t="s">
        <v>5134</v>
      </c>
      <c r="G535" s="313" t="s">
        <v>5135</v>
      </c>
      <c r="H535" s="314" t="s">
        <v>5136</v>
      </c>
      <c r="I535" s="315"/>
      <c r="J535" s="337" t="s">
        <v>5137</v>
      </c>
      <c r="K535" s="316"/>
      <c r="O535" s="345"/>
      <c r="P535" s="347"/>
    </row>
    <row r="536" spans="1:16" x14ac:dyDescent="0.3">
      <c r="A536" s="60" t="s">
        <v>3496</v>
      </c>
      <c r="B536" s="326"/>
      <c r="C536" s="330"/>
      <c r="D536" s="318"/>
      <c r="E536" s="318"/>
      <c r="F536" s="318"/>
      <c r="G536" s="318"/>
      <c r="H536" s="277" t="s">
        <v>5138</v>
      </c>
      <c r="I536" s="277" t="s">
        <v>5139</v>
      </c>
      <c r="J536" s="338" t="s">
        <v>5138</v>
      </c>
      <c r="K536" s="278" t="s">
        <v>5139</v>
      </c>
      <c r="O536" s="346"/>
      <c r="P536" s="345"/>
    </row>
    <row r="537" spans="1:16" ht="24" x14ac:dyDescent="0.3">
      <c r="A537" s="60" t="s">
        <v>3497</v>
      </c>
      <c r="B537" s="47"/>
      <c r="C537" s="331" t="s">
        <v>127</v>
      </c>
      <c r="D537" s="38" t="s">
        <v>545</v>
      </c>
      <c r="E537" s="282" t="s">
        <v>546</v>
      </c>
      <c r="F537" s="280" t="s">
        <v>102</v>
      </c>
      <c r="G537" s="283"/>
      <c r="H537" s="283"/>
      <c r="I537" s="283"/>
      <c r="J537" s="342">
        <v>20.170000000000002</v>
      </c>
      <c r="K537" s="344">
        <v>21.39</v>
      </c>
      <c r="O537" s="342">
        <v>25.01</v>
      </c>
      <c r="P537" s="344">
        <v>26.53</v>
      </c>
    </row>
    <row r="538" spans="1:16" x14ac:dyDescent="0.3">
      <c r="A538" s="60" t="s">
        <v>3498</v>
      </c>
      <c r="B538" s="319"/>
      <c r="C538" s="332" t="s">
        <v>5140</v>
      </c>
      <c r="D538" s="281">
        <v>8</v>
      </c>
      <c r="E538" s="39" t="s">
        <v>5179</v>
      </c>
      <c r="F538" s="41" t="s">
        <v>33</v>
      </c>
      <c r="G538" s="106" t="s">
        <v>5379</v>
      </c>
      <c r="H538" s="71">
        <v>10.5</v>
      </c>
      <c r="I538" s="71">
        <v>12.14</v>
      </c>
      <c r="J538" s="71">
        <v>3.15</v>
      </c>
      <c r="K538" s="164">
        <v>3.64</v>
      </c>
      <c r="M538" s="81">
        <v>13.02</v>
      </c>
      <c r="N538" s="81">
        <v>15.06</v>
      </c>
      <c r="O538" s="71">
        <v>3.91</v>
      </c>
      <c r="P538" s="164">
        <v>4.5199999999999996</v>
      </c>
    </row>
    <row r="539" spans="1:16" x14ac:dyDescent="0.3">
      <c r="A539" s="60" t="s">
        <v>3499</v>
      </c>
      <c r="B539" s="319"/>
      <c r="C539" s="332" t="s">
        <v>5140</v>
      </c>
      <c r="D539" s="281">
        <v>12</v>
      </c>
      <c r="E539" s="39" t="s">
        <v>5209</v>
      </c>
      <c r="F539" s="41" t="s">
        <v>33</v>
      </c>
      <c r="G539" s="106" t="s">
        <v>5379</v>
      </c>
      <c r="H539" s="71">
        <v>15.54</v>
      </c>
      <c r="I539" s="71">
        <v>17.98</v>
      </c>
      <c r="J539" s="71">
        <v>4.66</v>
      </c>
      <c r="K539" s="164">
        <v>5.39</v>
      </c>
      <c r="M539" s="81">
        <v>19.27</v>
      </c>
      <c r="N539" s="81">
        <v>22.3</v>
      </c>
      <c r="O539" s="71">
        <v>5.78</v>
      </c>
      <c r="P539" s="164">
        <v>6.69</v>
      </c>
    </row>
    <row r="540" spans="1:16" x14ac:dyDescent="0.3">
      <c r="A540" s="60" t="s">
        <v>3500</v>
      </c>
      <c r="B540" s="319"/>
      <c r="C540" s="333" t="s">
        <v>5145</v>
      </c>
      <c r="D540" s="320"/>
      <c r="E540" s="320"/>
      <c r="F540" s="320"/>
      <c r="G540" s="320"/>
      <c r="H540" s="320"/>
      <c r="I540" s="321"/>
      <c r="J540" s="353">
        <v>7.81</v>
      </c>
      <c r="K540" s="349">
        <v>9.0399999999999991</v>
      </c>
      <c r="O540" s="353">
        <v>9.69</v>
      </c>
      <c r="P540" s="349">
        <v>11.21</v>
      </c>
    </row>
    <row r="541" spans="1:16" x14ac:dyDescent="0.3">
      <c r="A541" s="60" t="s">
        <v>3501</v>
      </c>
      <c r="B541" s="319"/>
      <c r="C541" s="332" t="s">
        <v>5210</v>
      </c>
      <c r="D541" s="42" t="s">
        <v>5380</v>
      </c>
      <c r="E541" s="39" t="s">
        <v>5381</v>
      </c>
      <c r="F541" s="41" t="s">
        <v>102</v>
      </c>
      <c r="G541" s="106" t="s">
        <v>5154</v>
      </c>
      <c r="H541" s="71">
        <v>12.35</v>
      </c>
      <c r="I541" s="71">
        <v>12.35</v>
      </c>
      <c r="J541" s="71">
        <v>12.35</v>
      </c>
      <c r="K541" s="164">
        <v>12.35</v>
      </c>
      <c r="M541" s="81">
        <v>15.32</v>
      </c>
      <c r="N541" s="81">
        <v>15.32</v>
      </c>
      <c r="O541" s="71">
        <v>15.32</v>
      </c>
      <c r="P541" s="164">
        <v>15.32</v>
      </c>
    </row>
    <row r="542" spans="1:16" x14ac:dyDescent="0.3">
      <c r="A542" s="60" t="s">
        <v>3502</v>
      </c>
      <c r="B542" s="319"/>
      <c r="C542" s="333" t="s">
        <v>5151</v>
      </c>
      <c r="D542" s="320"/>
      <c r="E542" s="320"/>
      <c r="F542" s="320"/>
      <c r="G542" s="320"/>
      <c r="H542" s="320"/>
      <c r="I542" s="321"/>
      <c r="J542" s="353">
        <v>12.35</v>
      </c>
      <c r="K542" s="349">
        <v>12.35</v>
      </c>
      <c r="O542" s="353">
        <v>15.32</v>
      </c>
      <c r="P542" s="349">
        <v>15.32</v>
      </c>
    </row>
    <row r="543" spans="1:16" x14ac:dyDescent="0.25">
      <c r="A543" s="60" t="s">
        <v>3503</v>
      </c>
      <c r="B543" s="37"/>
      <c r="C543" s="327"/>
      <c r="D543" s="37"/>
      <c r="E543" s="37"/>
      <c r="F543" s="37"/>
      <c r="G543" s="37"/>
      <c r="H543" s="37"/>
      <c r="I543" s="37"/>
      <c r="J543" s="327"/>
      <c r="K543" s="37"/>
    </row>
    <row r="544" spans="1:16" x14ac:dyDescent="0.3">
      <c r="A544" s="60" t="s">
        <v>3504</v>
      </c>
      <c r="B544" s="325">
        <v>499</v>
      </c>
      <c r="C544" s="329" t="s">
        <v>5133</v>
      </c>
      <c r="D544" s="313" t="s">
        <v>75</v>
      </c>
      <c r="E544" s="313" t="s">
        <v>77</v>
      </c>
      <c r="F544" s="313" t="s">
        <v>5134</v>
      </c>
      <c r="G544" s="313" t="s">
        <v>5135</v>
      </c>
      <c r="H544" s="314" t="s">
        <v>5136</v>
      </c>
      <c r="I544" s="315"/>
      <c r="J544" s="337" t="s">
        <v>5137</v>
      </c>
      <c r="K544" s="316"/>
      <c r="O544" s="345"/>
      <c r="P544" s="347"/>
    </row>
    <row r="545" spans="1:16" x14ac:dyDescent="0.3">
      <c r="A545" s="60" t="s">
        <v>3505</v>
      </c>
      <c r="B545" s="326"/>
      <c r="C545" s="330"/>
      <c r="D545" s="318"/>
      <c r="E545" s="318"/>
      <c r="F545" s="318"/>
      <c r="G545" s="318"/>
      <c r="H545" s="277" t="s">
        <v>5138</v>
      </c>
      <c r="I545" s="277" t="s">
        <v>5139</v>
      </c>
      <c r="J545" s="338" t="s">
        <v>5138</v>
      </c>
      <c r="K545" s="278" t="s">
        <v>5139</v>
      </c>
      <c r="O545" s="346"/>
      <c r="P545" s="345"/>
    </row>
    <row r="546" spans="1:16" ht="36" x14ac:dyDescent="0.3">
      <c r="A546" s="60" t="s">
        <v>3506</v>
      </c>
      <c r="B546" s="47"/>
      <c r="C546" s="336" t="s">
        <v>127</v>
      </c>
      <c r="D546" s="61" t="s">
        <v>1005</v>
      </c>
      <c r="E546" s="279" t="s">
        <v>5532</v>
      </c>
      <c r="F546" s="284" t="s">
        <v>102</v>
      </c>
      <c r="G546" s="283"/>
      <c r="H546" s="283"/>
      <c r="I546" s="283"/>
      <c r="J546" s="356">
        <v>66.28</v>
      </c>
      <c r="K546" s="352">
        <v>67.849999999999994</v>
      </c>
      <c r="O546" s="356">
        <v>82.19</v>
      </c>
      <c r="P546" s="352">
        <v>84.13</v>
      </c>
    </row>
    <row r="547" spans="1:16" x14ac:dyDescent="0.3">
      <c r="A547" s="60" t="s">
        <v>3507</v>
      </c>
      <c r="B547" s="319"/>
      <c r="C547" s="332" t="s">
        <v>5140</v>
      </c>
      <c r="D547" s="281">
        <v>8</v>
      </c>
      <c r="E547" s="39" t="s">
        <v>5179</v>
      </c>
      <c r="F547" s="41" t="s">
        <v>33</v>
      </c>
      <c r="G547" s="106" t="s">
        <v>5382</v>
      </c>
      <c r="H547" s="71">
        <v>10.5</v>
      </c>
      <c r="I547" s="71">
        <v>12.14</v>
      </c>
      <c r="J547" s="71">
        <v>3.5</v>
      </c>
      <c r="K547" s="164">
        <v>4.04</v>
      </c>
      <c r="M547" s="81">
        <v>13.02</v>
      </c>
      <c r="N547" s="81">
        <v>15.06</v>
      </c>
      <c r="O547" s="71">
        <v>4.34</v>
      </c>
      <c r="P547" s="164">
        <v>5.0199999999999996</v>
      </c>
    </row>
    <row r="548" spans="1:16" x14ac:dyDescent="0.3">
      <c r="A548" s="60" t="s">
        <v>3508</v>
      </c>
      <c r="B548" s="319"/>
      <c r="C548" s="332" t="s">
        <v>5140</v>
      </c>
      <c r="D548" s="281">
        <v>12</v>
      </c>
      <c r="E548" s="39" t="s">
        <v>5209</v>
      </c>
      <c r="F548" s="41" t="s">
        <v>33</v>
      </c>
      <c r="G548" s="106" t="s">
        <v>5383</v>
      </c>
      <c r="H548" s="71">
        <v>15.54</v>
      </c>
      <c r="I548" s="71">
        <v>17.98</v>
      </c>
      <c r="J548" s="71">
        <v>2.91</v>
      </c>
      <c r="K548" s="164">
        <v>3.37</v>
      </c>
      <c r="M548" s="81">
        <v>19.27</v>
      </c>
      <c r="N548" s="81">
        <v>22.3</v>
      </c>
      <c r="O548" s="71">
        <v>3.62</v>
      </c>
      <c r="P548" s="164">
        <v>4.1900000000000004</v>
      </c>
    </row>
    <row r="549" spans="1:16" x14ac:dyDescent="0.3">
      <c r="A549" s="60" t="s">
        <v>3509</v>
      </c>
      <c r="B549" s="319"/>
      <c r="C549" s="332" t="s">
        <v>5140</v>
      </c>
      <c r="D549" s="281">
        <v>18</v>
      </c>
      <c r="E549" s="39" t="s">
        <v>5384</v>
      </c>
      <c r="F549" s="41" t="s">
        <v>33</v>
      </c>
      <c r="G549" s="106" t="s">
        <v>5385</v>
      </c>
      <c r="H549" s="71">
        <v>15.54</v>
      </c>
      <c r="I549" s="71">
        <v>17.98</v>
      </c>
      <c r="J549" s="71">
        <v>2.12</v>
      </c>
      <c r="K549" s="164">
        <v>2.4500000000000002</v>
      </c>
      <c r="M549" s="81">
        <v>19.27</v>
      </c>
      <c r="N549" s="81">
        <v>22.3</v>
      </c>
      <c r="O549" s="71">
        <v>2.64</v>
      </c>
      <c r="P549" s="164">
        <v>3.05</v>
      </c>
    </row>
    <row r="550" spans="1:16" x14ac:dyDescent="0.3">
      <c r="A550" s="60" t="s">
        <v>3510</v>
      </c>
      <c r="B550" s="319"/>
      <c r="C550" s="332" t="s">
        <v>5140</v>
      </c>
      <c r="D550" s="281">
        <v>21</v>
      </c>
      <c r="E550" s="39" t="s">
        <v>5338</v>
      </c>
      <c r="F550" s="41" t="s">
        <v>33</v>
      </c>
      <c r="G550" s="106" t="s">
        <v>5173</v>
      </c>
      <c r="H550" s="71">
        <v>15.54</v>
      </c>
      <c r="I550" s="71">
        <v>17.98</v>
      </c>
      <c r="J550" s="71">
        <v>1.39</v>
      </c>
      <c r="K550" s="164">
        <v>1.62</v>
      </c>
      <c r="M550" s="81">
        <v>19.27</v>
      </c>
      <c r="N550" s="81">
        <v>22.3</v>
      </c>
      <c r="O550" s="71">
        <v>1.73</v>
      </c>
      <c r="P550" s="164">
        <v>2.0099999999999998</v>
      </c>
    </row>
    <row r="551" spans="1:16" x14ac:dyDescent="0.3">
      <c r="A551" s="60" t="s">
        <v>3511</v>
      </c>
      <c r="B551" s="319"/>
      <c r="C551" s="333" t="s">
        <v>5145</v>
      </c>
      <c r="D551" s="320"/>
      <c r="E551" s="320"/>
      <c r="F551" s="320"/>
      <c r="G551" s="320"/>
      <c r="H551" s="320"/>
      <c r="I551" s="321"/>
      <c r="J551" s="353">
        <v>9.94</v>
      </c>
      <c r="K551" s="349">
        <v>11.5</v>
      </c>
      <c r="O551" s="353">
        <v>12.33</v>
      </c>
      <c r="P551" s="349">
        <v>14.27</v>
      </c>
    </row>
    <row r="552" spans="1:16" ht="24" x14ac:dyDescent="0.3">
      <c r="A552" s="60" t="s">
        <v>3512</v>
      </c>
      <c r="B552" s="319"/>
      <c r="C552" s="332" t="s">
        <v>5140</v>
      </c>
      <c r="D552" s="40">
        <v>1326</v>
      </c>
      <c r="E552" s="39" t="s">
        <v>5386</v>
      </c>
      <c r="F552" s="41" t="s">
        <v>5149</v>
      </c>
      <c r="G552" s="106" t="s">
        <v>5387</v>
      </c>
      <c r="H552" s="71">
        <v>12.81</v>
      </c>
      <c r="I552" s="71">
        <v>12.81</v>
      </c>
      <c r="J552" s="71">
        <v>33.26</v>
      </c>
      <c r="K552" s="164">
        <v>33.26</v>
      </c>
      <c r="M552" s="81">
        <v>15.89</v>
      </c>
      <c r="N552" s="81">
        <v>15.89</v>
      </c>
      <c r="O552" s="71">
        <v>41.25</v>
      </c>
      <c r="P552" s="164">
        <v>41.25</v>
      </c>
    </row>
    <row r="553" spans="1:16" ht="24" x14ac:dyDescent="0.3">
      <c r="A553" s="60" t="s">
        <v>3513</v>
      </c>
      <c r="B553" s="319"/>
      <c r="C553" s="332" t="s">
        <v>5210</v>
      </c>
      <c r="D553" s="42" t="s">
        <v>5388</v>
      </c>
      <c r="E553" s="39" t="s">
        <v>5389</v>
      </c>
      <c r="F553" s="41" t="s">
        <v>5254</v>
      </c>
      <c r="G553" s="106" t="s">
        <v>5390</v>
      </c>
      <c r="H553" s="71">
        <v>116.04</v>
      </c>
      <c r="I553" s="71">
        <v>116.04</v>
      </c>
      <c r="J553" s="71">
        <v>16.239999999999998</v>
      </c>
      <c r="K553" s="164">
        <v>16.239999999999998</v>
      </c>
      <c r="M553" s="81">
        <v>143.88999999999999</v>
      </c>
      <c r="N553" s="81">
        <v>143.88999999999999</v>
      </c>
      <c r="O553" s="71">
        <v>20.14</v>
      </c>
      <c r="P553" s="164">
        <v>20.14</v>
      </c>
    </row>
    <row r="554" spans="1:16" x14ac:dyDescent="0.3">
      <c r="A554" s="60" t="s">
        <v>3514</v>
      </c>
      <c r="B554" s="319"/>
      <c r="C554" s="332" t="s">
        <v>5140</v>
      </c>
      <c r="D554" s="40">
        <v>2212</v>
      </c>
      <c r="E554" s="39" t="s">
        <v>5391</v>
      </c>
      <c r="F554" s="41" t="s">
        <v>5392</v>
      </c>
      <c r="G554" s="106" t="s">
        <v>5393</v>
      </c>
      <c r="H554" s="71">
        <v>35.06</v>
      </c>
      <c r="I554" s="71">
        <v>35.06</v>
      </c>
      <c r="J554" s="71">
        <v>1.75</v>
      </c>
      <c r="K554" s="164">
        <v>1.75</v>
      </c>
      <c r="M554" s="81">
        <v>43.48</v>
      </c>
      <c r="N554" s="81">
        <v>43.48</v>
      </c>
      <c r="O554" s="71">
        <v>2.1800000000000002</v>
      </c>
      <c r="P554" s="164">
        <v>2.1800000000000002</v>
      </c>
    </row>
    <row r="555" spans="1:16" ht="24" x14ac:dyDescent="0.3">
      <c r="A555" s="60" t="s">
        <v>3515</v>
      </c>
      <c r="B555" s="319"/>
      <c r="C555" s="332" t="s">
        <v>5140</v>
      </c>
      <c r="D555" s="40">
        <v>2977</v>
      </c>
      <c r="E555" s="39" t="s">
        <v>5394</v>
      </c>
      <c r="F555" s="41" t="s">
        <v>5170</v>
      </c>
      <c r="G555" s="106" t="s">
        <v>5278</v>
      </c>
      <c r="H555" s="71">
        <v>0.37</v>
      </c>
      <c r="I555" s="71">
        <v>0.37</v>
      </c>
      <c r="J555" s="71">
        <v>1.51</v>
      </c>
      <c r="K555" s="164">
        <v>1.51</v>
      </c>
      <c r="M555" s="81">
        <v>0.47</v>
      </c>
      <c r="N555" s="81">
        <v>0.47</v>
      </c>
      <c r="O555" s="71">
        <v>1.88</v>
      </c>
      <c r="P555" s="164">
        <v>1.88</v>
      </c>
    </row>
    <row r="556" spans="1:16" x14ac:dyDescent="0.3">
      <c r="A556" s="60" t="s">
        <v>3516</v>
      </c>
      <c r="B556" s="319"/>
      <c r="C556" s="332" t="s">
        <v>5140</v>
      </c>
      <c r="D556" s="40">
        <v>2055</v>
      </c>
      <c r="E556" s="39" t="s">
        <v>5395</v>
      </c>
      <c r="F556" s="41" t="s">
        <v>5392</v>
      </c>
      <c r="G556" s="106" t="s">
        <v>5396</v>
      </c>
      <c r="H556" s="71">
        <v>28.92</v>
      </c>
      <c r="I556" s="71">
        <v>28.92</v>
      </c>
      <c r="J556" s="71">
        <v>1.22</v>
      </c>
      <c r="K556" s="164">
        <v>1.22</v>
      </c>
      <c r="M556" s="81">
        <v>35.869999999999997</v>
      </c>
      <c r="N556" s="81">
        <v>35.869999999999997</v>
      </c>
      <c r="O556" s="71">
        <v>1.52</v>
      </c>
      <c r="P556" s="164">
        <v>1.52</v>
      </c>
    </row>
    <row r="557" spans="1:16" x14ac:dyDescent="0.3">
      <c r="A557" s="60" t="s">
        <v>3517</v>
      </c>
      <c r="B557" s="319"/>
      <c r="C557" s="332" t="s">
        <v>5140</v>
      </c>
      <c r="D557" s="40">
        <v>3071</v>
      </c>
      <c r="E557" s="39" t="s">
        <v>530</v>
      </c>
      <c r="F557" s="41" t="s">
        <v>5170</v>
      </c>
      <c r="G557" s="106" t="s">
        <v>5278</v>
      </c>
      <c r="H557" s="71">
        <v>0.21</v>
      </c>
      <c r="I557" s="71">
        <v>0.21</v>
      </c>
      <c r="J557" s="71">
        <v>0.87</v>
      </c>
      <c r="K557" s="164">
        <v>0.87</v>
      </c>
      <c r="M557" s="81">
        <v>0.27</v>
      </c>
      <c r="N557" s="81">
        <v>0.27</v>
      </c>
      <c r="O557" s="71">
        <v>1.08</v>
      </c>
      <c r="P557" s="164">
        <v>1.08</v>
      </c>
    </row>
    <row r="558" spans="1:16" x14ac:dyDescent="0.3">
      <c r="A558" s="60" t="s">
        <v>3518</v>
      </c>
      <c r="B558" s="319"/>
      <c r="C558" s="332" t="s">
        <v>5140</v>
      </c>
      <c r="D558" s="40">
        <v>3394</v>
      </c>
      <c r="E558" s="39" t="s">
        <v>528</v>
      </c>
      <c r="F558" s="41" t="s">
        <v>5170</v>
      </c>
      <c r="G558" s="106" t="s">
        <v>5278</v>
      </c>
      <c r="H558" s="71">
        <v>0.2</v>
      </c>
      <c r="I558" s="71">
        <v>0.2</v>
      </c>
      <c r="J558" s="71">
        <v>0.83</v>
      </c>
      <c r="K558" s="164">
        <v>0.83</v>
      </c>
      <c r="M558" s="81">
        <v>0.26</v>
      </c>
      <c r="N558" s="81">
        <v>0.26</v>
      </c>
      <c r="O558" s="71">
        <v>1.04</v>
      </c>
      <c r="P558" s="164">
        <v>1.04</v>
      </c>
    </row>
    <row r="559" spans="1:16" x14ac:dyDescent="0.3">
      <c r="A559" s="60" t="s">
        <v>3519</v>
      </c>
      <c r="B559" s="319"/>
      <c r="C559" s="332" t="s">
        <v>5140</v>
      </c>
      <c r="D559" s="40">
        <v>1970</v>
      </c>
      <c r="E559" s="39" t="s">
        <v>5397</v>
      </c>
      <c r="F559" s="41" t="s">
        <v>5392</v>
      </c>
      <c r="G559" s="106" t="s">
        <v>5398</v>
      </c>
      <c r="H559" s="71">
        <v>16.829999999999998</v>
      </c>
      <c r="I559" s="71">
        <v>16.829999999999998</v>
      </c>
      <c r="J559" s="71">
        <v>0.46</v>
      </c>
      <c r="K559" s="164">
        <v>0.46</v>
      </c>
      <c r="M559" s="81">
        <v>20.87</v>
      </c>
      <c r="N559" s="81">
        <v>20.87</v>
      </c>
      <c r="O559" s="71">
        <v>0.57999999999999996</v>
      </c>
      <c r="P559" s="164">
        <v>0.57999999999999996</v>
      </c>
    </row>
    <row r="560" spans="1:16" x14ac:dyDescent="0.3">
      <c r="A560" s="60" t="s">
        <v>3520</v>
      </c>
      <c r="B560" s="319"/>
      <c r="C560" s="332" t="s">
        <v>5140</v>
      </c>
      <c r="D560" s="40">
        <v>1672</v>
      </c>
      <c r="E560" s="39" t="s">
        <v>5243</v>
      </c>
      <c r="F560" s="41" t="s">
        <v>5170</v>
      </c>
      <c r="G560" s="106" t="s">
        <v>5399</v>
      </c>
      <c r="H560" s="71">
        <v>2.12</v>
      </c>
      <c r="I560" s="71">
        <v>2.12</v>
      </c>
      <c r="J560" s="71">
        <v>0.14000000000000001</v>
      </c>
      <c r="K560" s="164">
        <v>0.14000000000000001</v>
      </c>
      <c r="M560" s="81">
        <v>2.63</v>
      </c>
      <c r="N560" s="81">
        <v>2.63</v>
      </c>
      <c r="O560" s="71">
        <v>0.18</v>
      </c>
      <c r="P560" s="164">
        <v>0.18</v>
      </c>
    </row>
    <row r="561" spans="1:16" ht="36" x14ac:dyDescent="0.3">
      <c r="A561" s="60" t="s">
        <v>3521</v>
      </c>
      <c r="B561" s="319"/>
      <c r="C561" s="334" t="s">
        <v>5140</v>
      </c>
      <c r="D561" s="43">
        <v>2788</v>
      </c>
      <c r="E561" s="63" t="s">
        <v>5533</v>
      </c>
      <c r="F561" s="44" t="s">
        <v>5170</v>
      </c>
      <c r="G561" s="106" t="s">
        <v>5400</v>
      </c>
      <c r="H561" s="71">
        <v>2.41</v>
      </c>
      <c r="I561" s="71">
        <v>2.41</v>
      </c>
      <c r="J561" s="355">
        <v>0</v>
      </c>
      <c r="K561" s="350">
        <v>0</v>
      </c>
      <c r="M561" s="81">
        <v>2.99</v>
      </c>
      <c r="N561" s="81">
        <v>2.99</v>
      </c>
      <c r="O561" s="355">
        <v>0.01</v>
      </c>
      <c r="P561" s="350">
        <v>0.01</v>
      </c>
    </row>
    <row r="562" spans="1:16" x14ac:dyDescent="0.3">
      <c r="A562" s="60" t="s">
        <v>3522</v>
      </c>
      <c r="B562" s="319"/>
      <c r="C562" s="333" t="s">
        <v>5151</v>
      </c>
      <c r="D562" s="320"/>
      <c r="E562" s="320"/>
      <c r="F562" s="320"/>
      <c r="G562" s="320"/>
      <c r="H562" s="320"/>
      <c r="I562" s="321"/>
      <c r="J562" s="353">
        <v>56.34</v>
      </c>
      <c r="K562" s="349">
        <v>56.34</v>
      </c>
      <c r="O562" s="353">
        <v>69.86</v>
      </c>
      <c r="P562" s="349">
        <v>69.86</v>
      </c>
    </row>
    <row r="563" spans="1:16" x14ac:dyDescent="0.25">
      <c r="A563" s="60" t="s">
        <v>3523</v>
      </c>
      <c r="B563" s="37"/>
      <c r="C563" s="327"/>
      <c r="D563" s="37"/>
      <c r="E563" s="37"/>
      <c r="F563" s="37"/>
      <c r="G563" s="37"/>
      <c r="H563" s="37"/>
      <c r="I563" s="37"/>
      <c r="J563" s="327"/>
      <c r="K563" s="37"/>
    </row>
    <row r="564" spans="1:16" x14ac:dyDescent="0.3">
      <c r="A564" s="60" t="s">
        <v>3524</v>
      </c>
      <c r="B564" s="325">
        <v>500</v>
      </c>
      <c r="C564" s="329" t="s">
        <v>5133</v>
      </c>
      <c r="D564" s="313" t="s">
        <v>75</v>
      </c>
      <c r="E564" s="313" t="s">
        <v>77</v>
      </c>
      <c r="F564" s="313" t="s">
        <v>5134</v>
      </c>
      <c r="G564" s="313" t="s">
        <v>5135</v>
      </c>
      <c r="H564" s="314" t="s">
        <v>5136</v>
      </c>
      <c r="I564" s="315"/>
      <c r="J564" s="337" t="s">
        <v>5137</v>
      </c>
      <c r="K564" s="316"/>
      <c r="O564" s="345"/>
      <c r="P564" s="347"/>
    </row>
    <row r="565" spans="1:16" x14ac:dyDescent="0.3">
      <c r="A565" s="60" t="s">
        <v>3525</v>
      </c>
      <c r="B565" s="326"/>
      <c r="C565" s="330"/>
      <c r="D565" s="318"/>
      <c r="E565" s="318"/>
      <c r="F565" s="318"/>
      <c r="G565" s="318"/>
      <c r="H565" s="277" t="s">
        <v>5138</v>
      </c>
      <c r="I565" s="277" t="s">
        <v>5139</v>
      </c>
      <c r="J565" s="338" t="s">
        <v>5138</v>
      </c>
      <c r="K565" s="278" t="s">
        <v>5139</v>
      </c>
      <c r="O565" s="346"/>
      <c r="P565" s="345"/>
    </row>
    <row r="566" spans="1:16" ht="48" x14ac:dyDescent="0.3">
      <c r="A566" s="60" t="s">
        <v>3526</v>
      </c>
      <c r="B566" s="47"/>
      <c r="C566" s="331" t="s">
        <v>127</v>
      </c>
      <c r="D566" s="38" t="s">
        <v>1088</v>
      </c>
      <c r="E566" s="279" t="s">
        <v>5534</v>
      </c>
      <c r="F566" s="280" t="s">
        <v>108</v>
      </c>
      <c r="G566" s="286"/>
      <c r="H566" s="286"/>
      <c r="I566" s="286"/>
      <c r="J566" s="342">
        <v>119.84</v>
      </c>
      <c r="K566" s="344">
        <v>123.66</v>
      </c>
      <c r="O566" s="342">
        <v>148.6</v>
      </c>
      <c r="P566" s="344">
        <v>153.33000000000001</v>
      </c>
    </row>
    <row r="567" spans="1:16" x14ac:dyDescent="0.3">
      <c r="A567" s="60" t="s">
        <v>3527</v>
      </c>
      <c r="B567" s="319"/>
      <c r="C567" s="332" t="s">
        <v>5140</v>
      </c>
      <c r="D567" s="281">
        <v>5</v>
      </c>
      <c r="E567" s="39" t="s">
        <v>5141</v>
      </c>
      <c r="F567" s="41" t="s">
        <v>33</v>
      </c>
      <c r="G567" s="106" t="s">
        <v>5401</v>
      </c>
      <c r="H567" s="71">
        <v>9.2899999999999991</v>
      </c>
      <c r="I567" s="71">
        <v>10.75</v>
      </c>
      <c r="J567" s="71">
        <v>17.48</v>
      </c>
      <c r="K567" s="164">
        <v>20.22</v>
      </c>
      <c r="M567" s="81">
        <v>11.53</v>
      </c>
      <c r="N567" s="81">
        <v>13.34</v>
      </c>
      <c r="O567" s="71">
        <v>21.68</v>
      </c>
      <c r="P567" s="164">
        <v>25.08</v>
      </c>
    </row>
    <row r="568" spans="1:16" x14ac:dyDescent="0.3">
      <c r="A568" s="60" t="s">
        <v>3528</v>
      </c>
      <c r="B568" s="319"/>
      <c r="C568" s="332" t="s">
        <v>5140</v>
      </c>
      <c r="D568" s="281">
        <v>25</v>
      </c>
      <c r="E568" s="39" t="s">
        <v>5228</v>
      </c>
      <c r="F568" s="41" t="s">
        <v>33</v>
      </c>
      <c r="G568" s="106" t="s">
        <v>5255</v>
      </c>
      <c r="H568" s="71">
        <v>15.54</v>
      </c>
      <c r="I568" s="71">
        <v>17.98</v>
      </c>
      <c r="J568" s="71">
        <v>6.83</v>
      </c>
      <c r="K568" s="164">
        <v>7.91</v>
      </c>
      <c r="M568" s="81">
        <v>19.27</v>
      </c>
      <c r="N568" s="81">
        <v>22.3</v>
      </c>
      <c r="O568" s="71">
        <v>8.48</v>
      </c>
      <c r="P568" s="164">
        <v>9.81</v>
      </c>
    </row>
    <row r="569" spans="1:16" x14ac:dyDescent="0.3">
      <c r="A569" s="60" t="s">
        <v>3529</v>
      </c>
      <c r="B569" s="319"/>
      <c r="C569" s="333" t="s">
        <v>5145</v>
      </c>
      <c r="D569" s="320"/>
      <c r="E569" s="320"/>
      <c r="F569" s="320"/>
      <c r="G569" s="320"/>
      <c r="H569" s="320"/>
      <c r="I569" s="321"/>
      <c r="J569" s="353">
        <v>24.32</v>
      </c>
      <c r="K569" s="349">
        <v>28.13</v>
      </c>
      <c r="O569" s="353">
        <v>30.16</v>
      </c>
      <c r="P569" s="349">
        <v>34.89</v>
      </c>
    </row>
    <row r="570" spans="1:16" ht="24" x14ac:dyDescent="0.3">
      <c r="A570" s="60" t="s">
        <v>3530</v>
      </c>
      <c r="B570" s="319"/>
      <c r="C570" s="332" t="s">
        <v>5210</v>
      </c>
      <c r="D570" s="42" t="s">
        <v>5402</v>
      </c>
      <c r="E570" s="39" t="s">
        <v>5403</v>
      </c>
      <c r="F570" s="41" t="s">
        <v>108</v>
      </c>
      <c r="G570" s="106" t="s">
        <v>5154</v>
      </c>
      <c r="H570" s="71">
        <v>37.17</v>
      </c>
      <c r="I570" s="71">
        <v>37.17</v>
      </c>
      <c r="J570" s="71">
        <v>37.17</v>
      </c>
      <c r="K570" s="164">
        <v>37.17</v>
      </c>
      <c r="M570" s="81">
        <v>46.1</v>
      </c>
      <c r="N570" s="81">
        <v>46.1</v>
      </c>
      <c r="O570" s="71">
        <v>46.1</v>
      </c>
      <c r="P570" s="164">
        <v>46.1</v>
      </c>
    </row>
    <row r="571" spans="1:16" x14ac:dyDescent="0.3">
      <c r="A571" s="60" t="s">
        <v>3531</v>
      </c>
      <c r="B571" s="319"/>
      <c r="C571" s="332" t="s">
        <v>5140</v>
      </c>
      <c r="D571" s="40">
        <v>2023</v>
      </c>
      <c r="E571" s="39" t="s">
        <v>5201</v>
      </c>
      <c r="F571" s="41" t="s">
        <v>5202</v>
      </c>
      <c r="G571" s="106" t="s">
        <v>5404</v>
      </c>
      <c r="H571" s="71">
        <v>11.8</v>
      </c>
      <c r="I571" s="71">
        <v>11.8</v>
      </c>
      <c r="J571" s="71">
        <v>6.61</v>
      </c>
      <c r="K571" s="164">
        <v>6.61</v>
      </c>
      <c r="M571" s="81">
        <v>14.64</v>
      </c>
      <c r="N571" s="81">
        <v>14.64</v>
      </c>
      <c r="O571" s="71">
        <v>8.1999999999999993</v>
      </c>
      <c r="P571" s="164">
        <v>8.1999999999999993</v>
      </c>
    </row>
    <row r="572" spans="1:16" x14ac:dyDescent="0.3">
      <c r="A572" s="60" t="s">
        <v>3532</v>
      </c>
      <c r="B572" s="319"/>
      <c r="C572" s="332" t="s">
        <v>5140</v>
      </c>
      <c r="D572" s="40">
        <v>1968</v>
      </c>
      <c r="E572" s="39" t="s">
        <v>5405</v>
      </c>
      <c r="F572" s="41" t="s">
        <v>5202</v>
      </c>
      <c r="G572" s="106" t="s">
        <v>5406</v>
      </c>
      <c r="H572" s="71">
        <v>6.61</v>
      </c>
      <c r="I572" s="71">
        <v>6.61</v>
      </c>
      <c r="J572" s="71">
        <v>6.41</v>
      </c>
      <c r="K572" s="164">
        <v>6.41</v>
      </c>
      <c r="M572" s="81">
        <v>8.1999999999999993</v>
      </c>
      <c r="N572" s="81">
        <v>8.1999999999999993</v>
      </c>
      <c r="O572" s="71">
        <v>7.95</v>
      </c>
      <c r="P572" s="164">
        <v>7.95</v>
      </c>
    </row>
    <row r="573" spans="1:16" x14ac:dyDescent="0.3">
      <c r="A573" s="60" t="s">
        <v>3533</v>
      </c>
      <c r="B573" s="319"/>
      <c r="C573" s="332" t="s">
        <v>5140</v>
      </c>
      <c r="D573" s="40">
        <v>1862</v>
      </c>
      <c r="E573" s="39" t="s">
        <v>5407</v>
      </c>
      <c r="F573" s="41" t="s">
        <v>5149</v>
      </c>
      <c r="G573" s="106" t="s">
        <v>5408</v>
      </c>
      <c r="H573" s="71">
        <v>21.38</v>
      </c>
      <c r="I573" s="71">
        <v>21.38</v>
      </c>
      <c r="J573" s="71">
        <v>0.64</v>
      </c>
      <c r="K573" s="164">
        <v>0.64</v>
      </c>
      <c r="M573" s="81">
        <v>26.52</v>
      </c>
      <c r="N573" s="81">
        <v>26.52</v>
      </c>
      <c r="O573" s="71">
        <v>0.8</v>
      </c>
      <c r="P573" s="164">
        <v>0.8</v>
      </c>
    </row>
    <row r="574" spans="1:16" x14ac:dyDescent="0.3">
      <c r="A574" s="60" t="s">
        <v>3534</v>
      </c>
      <c r="B574" s="319"/>
      <c r="C574" s="332" t="s">
        <v>5140</v>
      </c>
      <c r="D574" s="40">
        <v>2380</v>
      </c>
      <c r="E574" s="39" t="s">
        <v>5409</v>
      </c>
      <c r="F574" s="41" t="s">
        <v>5202</v>
      </c>
      <c r="G574" s="106" t="s">
        <v>5410</v>
      </c>
      <c r="H574" s="71">
        <v>2.91</v>
      </c>
      <c r="I574" s="71">
        <v>2.91</v>
      </c>
      <c r="J574" s="71">
        <v>4.99</v>
      </c>
      <c r="K574" s="164">
        <v>4.99</v>
      </c>
      <c r="M574" s="81">
        <v>3.62</v>
      </c>
      <c r="N574" s="81">
        <v>3.62</v>
      </c>
      <c r="O574" s="71">
        <v>6.19</v>
      </c>
      <c r="P574" s="164">
        <v>6.19</v>
      </c>
    </row>
    <row r="575" spans="1:16" x14ac:dyDescent="0.3">
      <c r="A575" s="60" t="s">
        <v>3535</v>
      </c>
      <c r="B575" s="319"/>
      <c r="C575" s="332" t="s">
        <v>5140</v>
      </c>
      <c r="D575" s="40">
        <v>2438</v>
      </c>
      <c r="E575" s="39" t="s">
        <v>5192</v>
      </c>
      <c r="F575" s="41" t="s">
        <v>5149</v>
      </c>
      <c r="G575" s="106" t="s">
        <v>5153</v>
      </c>
      <c r="H575" s="71">
        <v>6.52</v>
      </c>
      <c r="I575" s="71">
        <v>6.52</v>
      </c>
      <c r="J575" s="71">
        <v>16.309999999999999</v>
      </c>
      <c r="K575" s="164">
        <v>16.309999999999999</v>
      </c>
      <c r="M575" s="81">
        <v>8.09</v>
      </c>
      <c r="N575" s="81">
        <v>8.09</v>
      </c>
      <c r="O575" s="71">
        <v>20.23</v>
      </c>
      <c r="P575" s="164">
        <v>20.23</v>
      </c>
    </row>
    <row r="576" spans="1:16" x14ac:dyDescent="0.25">
      <c r="A576" s="60" t="s">
        <v>3536</v>
      </c>
      <c r="B576" s="37"/>
      <c r="C576" s="332" t="s">
        <v>5140</v>
      </c>
      <c r="D576" s="40">
        <v>2666</v>
      </c>
      <c r="E576" s="39" t="s">
        <v>5411</v>
      </c>
      <c r="F576" s="41" t="s">
        <v>5156</v>
      </c>
      <c r="G576" s="106" t="s">
        <v>5370</v>
      </c>
      <c r="H576" s="71">
        <v>465.35</v>
      </c>
      <c r="I576" s="71">
        <v>465.35</v>
      </c>
      <c r="J576" s="71">
        <v>23.26</v>
      </c>
      <c r="K576" s="164">
        <v>23.26</v>
      </c>
      <c r="M576" s="81">
        <v>577</v>
      </c>
      <c r="N576" s="81">
        <v>577</v>
      </c>
      <c r="O576" s="71">
        <v>28.85</v>
      </c>
      <c r="P576" s="164">
        <v>28.85</v>
      </c>
    </row>
    <row r="577" spans="1:16" ht="48" x14ac:dyDescent="0.3">
      <c r="A577" s="60" t="s">
        <v>3537</v>
      </c>
      <c r="B577" s="45"/>
      <c r="C577" s="334" t="s">
        <v>5140</v>
      </c>
      <c r="D577" s="43">
        <v>2149</v>
      </c>
      <c r="E577" s="63" t="s">
        <v>5535</v>
      </c>
      <c r="F577" s="44" t="s">
        <v>5170</v>
      </c>
      <c r="G577" s="106" t="s">
        <v>5412</v>
      </c>
      <c r="H577" s="71">
        <v>2.0099999999999998</v>
      </c>
      <c r="I577" s="71">
        <v>2.0099999999999998</v>
      </c>
      <c r="J577" s="355">
        <v>0.09</v>
      </c>
      <c r="K577" s="350">
        <v>0.09</v>
      </c>
      <c r="M577" s="81">
        <v>2.5</v>
      </c>
      <c r="N577" s="81">
        <v>2.5</v>
      </c>
      <c r="O577" s="355">
        <v>0.12</v>
      </c>
      <c r="P577" s="350">
        <v>0.12</v>
      </c>
    </row>
    <row r="578" spans="1:16" x14ac:dyDescent="0.25">
      <c r="A578" s="60" t="s">
        <v>3538</v>
      </c>
      <c r="B578" s="37"/>
      <c r="C578" s="333" t="s">
        <v>5151</v>
      </c>
      <c r="D578" s="320"/>
      <c r="E578" s="320"/>
      <c r="F578" s="320"/>
      <c r="G578" s="320"/>
      <c r="H578" s="320"/>
      <c r="I578" s="321"/>
      <c r="J578" s="353">
        <v>95.52</v>
      </c>
      <c r="K578" s="349">
        <v>95.52</v>
      </c>
      <c r="O578" s="351">
        <v>118.44</v>
      </c>
      <c r="P578" s="351">
        <v>118.44</v>
      </c>
    </row>
    <row r="579" spans="1:16" x14ac:dyDescent="0.25">
      <c r="A579" s="60" t="s">
        <v>3539</v>
      </c>
      <c r="B579" s="37"/>
      <c r="C579" s="327"/>
      <c r="D579" s="37"/>
      <c r="E579" s="37"/>
      <c r="F579" s="37"/>
      <c r="G579" s="37"/>
      <c r="H579" s="37"/>
      <c r="I579" s="37"/>
      <c r="J579" s="327"/>
      <c r="K579" s="37"/>
    </row>
    <row r="580" spans="1:16" x14ac:dyDescent="0.3">
      <c r="A580" s="60" t="s">
        <v>3540</v>
      </c>
      <c r="B580" s="325">
        <v>504</v>
      </c>
      <c r="C580" s="329" t="s">
        <v>5133</v>
      </c>
      <c r="D580" s="313" t="s">
        <v>75</v>
      </c>
      <c r="E580" s="313" t="s">
        <v>77</v>
      </c>
      <c r="F580" s="313" t="s">
        <v>5134</v>
      </c>
      <c r="G580" s="313" t="s">
        <v>5135</v>
      </c>
      <c r="H580" s="314" t="s">
        <v>5136</v>
      </c>
      <c r="I580" s="315"/>
      <c r="J580" s="337" t="s">
        <v>5137</v>
      </c>
      <c r="K580" s="316"/>
    </row>
    <row r="581" spans="1:16" x14ac:dyDescent="0.3">
      <c r="A581" s="60" t="s">
        <v>3541</v>
      </c>
      <c r="B581" s="326"/>
      <c r="C581" s="330"/>
      <c r="D581" s="318"/>
      <c r="E581" s="318"/>
      <c r="F581" s="318"/>
      <c r="G581" s="318"/>
      <c r="H581" s="277" t="s">
        <v>5138</v>
      </c>
      <c r="I581" s="277" t="s">
        <v>5139</v>
      </c>
      <c r="J581" s="338" t="s">
        <v>5138</v>
      </c>
      <c r="K581" s="278" t="s">
        <v>5139</v>
      </c>
    </row>
    <row r="582" spans="1:16" x14ac:dyDescent="0.3">
      <c r="A582" s="60" t="s">
        <v>3542</v>
      </c>
      <c r="B582" s="47"/>
      <c r="C582" s="331" t="s">
        <v>127</v>
      </c>
      <c r="D582" s="38" t="s">
        <v>592</v>
      </c>
      <c r="E582" s="282" t="s">
        <v>593</v>
      </c>
      <c r="F582" s="280" t="s">
        <v>594</v>
      </c>
      <c r="G582" s="283"/>
      <c r="H582" s="283"/>
      <c r="I582" s="283"/>
      <c r="J582" s="342">
        <v>174.67</v>
      </c>
      <c r="K582" s="344">
        <v>174.67</v>
      </c>
      <c r="O582" s="343">
        <v>216.58</v>
      </c>
      <c r="P582" s="343">
        <v>216.58</v>
      </c>
    </row>
    <row r="583" spans="1:16" x14ac:dyDescent="0.3">
      <c r="A583" s="60" t="s">
        <v>3543</v>
      </c>
      <c r="B583" s="319"/>
      <c r="C583" s="333" t="s">
        <v>5145</v>
      </c>
      <c r="D583" s="320"/>
      <c r="E583" s="320"/>
      <c r="F583" s="320"/>
      <c r="G583" s="320"/>
      <c r="H583" s="320"/>
      <c r="I583" s="321"/>
      <c r="J583" s="353">
        <v>0</v>
      </c>
      <c r="K583" s="349">
        <v>0</v>
      </c>
      <c r="O583" s="351">
        <v>0</v>
      </c>
      <c r="P583" s="351">
        <v>0</v>
      </c>
    </row>
    <row r="584" spans="1:16" x14ac:dyDescent="0.3">
      <c r="A584" s="60" t="s">
        <v>3544</v>
      </c>
      <c r="B584" s="319"/>
      <c r="C584" s="332" t="s">
        <v>5210</v>
      </c>
      <c r="D584" s="42" t="s">
        <v>5413</v>
      </c>
      <c r="E584" s="39" t="s">
        <v>5414</v>
      </c>
      <c r="F584" s="41" t="s">
        <v>594</v>
      </c>
      <c r="G584" s="106" t="s">
        <v>5154</v>
      </c>
      <c r="H584" s="71">
        <v>174.67</v>
      </c>
      <c r="I584" s="71">
        <v>174.67</v>
      </c>
      <c r="J584" s="71">
        <v>174.67</v>
      </c>
      <c r="K584" s="164">
        <v>174.67</v>
      </c>
      <c r="M584" s="81">
        <v>216.58</v>
      </c>
      <c r="N584" s="81">
        <v>216.58</v>
      </c>
      <c r="O584" s="81">
        <v>216.58</v>
      </c>
      <c r="P584" s="81">
        <v>216.58</v>
      </c>
    </row>
    <row r="585" spans="1:16" x14ac:dyDescent="0.3">
      <c r="A585" s="60" t="s">
        <v>3545</v>
      </c>
      <c r="B585" s="319"/>
      <c r="C585" s="333" t="s">
        <v>5151</v>
      </c>
      <c r="D585" s="320"/>
      <c r="E585" s="320"/>
      <c r="F585" s="320"/>
      <c r="G585" s="320"/>
      <c r="H585" s="320"/>
      <c r="I585" s="321"/>
      <c r="J585" s="353">
        <v>174.67</v>
      </c>
      <c r="K585" s="349">
        <v>174.67</v>
      </c>
      <c r="O585" s="351">
        <v>216.58</v>
      </c>
      <c r="P585" s="351">
        <v>216.58</v>
      </c>
    </row>
    <row r="586" spans="1:16" x14ac:dyDescent="0.25">
      <c r="A586" s="60" t="s">
        <v>3546</v>
      </c>
      <c r="B586" s="37"/>
      <c r="C586" s="327"/>
      <c r="D586" s="37"/>
      <c r="E586" s="37"/>
      <c r="F586" s="37"/>
      <c r="G586" s="37"/>
      <c r="H586" s="37"/>
      <c r="I586" s="37"/>
      <c r="J586" s="327"/>
      <c r="K586" s="37"/>
    </row>
    <row r="587" spans="1:16" x14ac:dyDescent="0.3">
      <c r="A587" s="60" t="s">
        <v>3547</v>
      </c>
      <c r="B587" s="325">
        <v>542</v>
      </c>
      <c r="C587" s="329" t="s">
        <v>5133</v>
      </c>
      <c r="D587" s="313" t="s">
        <v>75</v>
      </c>
      <c r="E587" s="313" t="s">
        <v>77</v>
      </c>
      <c r="F587" s="313" t="s">
        <v>5134</v>
      </c>
      <c r="G587" s="313" t="s">
        <v>5135</v>
      </c>
      <c r="H587" s="314" t="s">
        <v>5136</v>
      </c>
      <c r="I587" s="315"/>
      <c r="J587" s="337" t="s">
        <v>5137</v>
      </c>
      <c r="K587" s="316"/>
    </row>
    <row r="588" spans="1:16" x14ac:dyDescent="0.3">
      <c r="A588" s="60" t="s">
        <v>3548</v>
      </c>
      <c r="B588" s="326"/>
      <c r="C588" s="330"/>
      <c r="D588" s="318"/>
      <c r="E588" s="318"/>
      <c r="F588" s="318"/>
      <c r="G588" s="318"/>
      <c r="H588" s="277" t="s">
        <v>5138</v>
      </c>
      <c r="I588" s="277" t="s">
        <v>5139</v>
      </c>
      <c r="J588" s="338" t="s">
        <v>5138</v>
      </c>
      <c r="K588" s="278" t="s">
        <v>5139</v>
      </c>
    </row>
    <row r="589" spans="1:16" x14ac:dyDescent="0.3">
      <c r="A589" s="60" t="s">
        <v>3549</v>
      </c>
      <c r="B589" s="47"/>
      <c r="C589" s="331" t="s">
        <v>127</v>
      </c>
      <c r="D589" s="38" t="s">
        <v>846</v>
      </c>
      <c r="E589" s="282" t="s">
        <v>847</v>
      </c>
      <c r="F589" s="280" t="s">
        <v>102</v>
      </c>
      <c r="G589" s="283"/>
      <c r="H589" s="283"/>
      <c r="I589" s="283"/>
      <c r="J589" s="342">
        <v>48.74</v>
      </c>
      <c r="K589" s="344">
        <v>50.51</v>
      </c>
      <c r="O589" s="343">
        <v>60.44</v>
      </c>
      <c r="P589" s="343">
        <v>62.64</v>
      </c>
    </row>
    <row r="590" spans="1:16" x14ac:dyDescent="0.3">
      <c r="A590" s="60" t="s">
        <v>3550</v>
      </c>
      <c r="B590" s="319"/>
      <c r="C590" s="332" t="s">
        <v>5140</v>
      </c>
      <c r="D590" s="281">
        <v>8</v>
      </c>
      <c r="E590" s="39" t="s">
        <v>5179</v>
      </c>
      <c r="F590" s="41" t="s">
        <v>33</v>
      </c>
      <c r="G590" s="106" t="s">
        <v>5415</v>
      </c>
      <c r="H590" s="71">
        <v>10.5</v>
      </c>
      <c r="I590" s="71">
        <v>12.14</v>
      </c>
      <c r="J590" s="71">
        <v>4.53</v>
      </c>
      <c r="K590" s="164">
        <v>5.25</v>
      </c>
      <c r="M590" s="81">
        <v>13.02</v>
      </c>
      <c r="N590" s="81">
        <v>15.06</v>
      </c>
      <c r="O590" s="81">
        <v>5.62</v>
      </c>
      <c r="P590" s="81">
        <v>6.51</v>
      </c>
    </row>
    <row r="591" spans="1:16" x14ac:dyDescent="0.3">
      <c r="A591" s="60" t="s">
        <v>3551</v>
      </c>
      <c r="B591" s="319"/>
      <c r="C591" s="332" t="s">
        <v>5140</v>
      </c>
      <c r="D591" s="281">
        <v>11</v>
      </c>
      <c r="E591" s="39" t="s">
        <v>5312</v>
      </c>
      <c r="F591" s="41" t="s">
        <v>33</v>
      </c>
      <c r="G591" s="106" t="s">
        <v>5415</v>
      </c>
      <c r="H591" s="71">
        <v>15.54</v>
      </c>
      <c r="I591" s="71">
        <v>17.98</v>
      </c>
      <c r="J591" s="71">
        <v>6.71</v>
      </c>
      <c r="K591" s="164">
        <v>7.76</v>
      </c>
      <c r="M591" s="81">
        <v>19.27</v>
      </c>
      <c r="N591" s="81">
        <v>22.3</v>
      </c>
      <c r="O591" s="81">
        <v>8.32</v>
      </c>
      <c r="P591" s="81">
        <v>9.6300000000000008</v>
      </c>
    </row>
    <row r="592" spans="1:16" x14ac:dyDescent="0.3">
      <c r="A592" s="60" t="s">
        <v>3552</v>
      </c>
      <c r="B592" s="319"/>
      <c r="C592" s="333" t="s">
        <v>5145</v>
      </c>
      <c r="D592" s="320"/>
      <c r="E592" s="320"/>
      <c r="F592" s="320"/>
      <c r="G592" s="320"/>
      <c r="H592" s="320"/>
      <c r="I592" s="321"/>
      <c r="J592" s="353">
        <v>11.24</v>
      </c>
      <c r="K592" s="349">
        <v>13.01</v>
      </c>
      <c r="O592" s="351">
        <v>13.94</v>
      </c>
      <c r="P592" s="351">
        <v>16.14</v>
      </c>
    </row>
    <row r="593" spans="1:16" x14ac:dyDescent="0.3">
      <c r="A593" s="60" t="s">
        <v>3553</v>
      </c>
      <c r="B593" s="319"/>
      <c r="C593" s="332" t="s">
        <v>5210</v>
      </c>
      <c r="D593" s="42" t="s">
        <v>5416</v>
      </c>
      <c r="E593" s="39" t="s">
        <v>5417</v>
      </c>
      <c r="F593" s="41" t="s">
        <v>102</v>
      </c>
      <c r="G593" s="106" t="s">
        <v>5154</v>
      </c>
      <c r="H593" s="71">
        <v>37.5</v>
      </c>
      <c r="I593" s="71">
        <v>37.5</v>
      </c>
      <c r="J593" s="71">
        <v>37.5</v>
      </c>
      <c r="K593" s="164">
        <v>37.5</v>
      </c>
      <c r="M593" s="81">
        <v>46.5</v>
      </c>
      <c r="N593" s="81">
        <v>46.5</v>
      </c>
      <c r="O593" s="81">
        <v>46.5</v>
      </c>
      <c r="P593" s="81">
        <v>46.5</v>
      </c>
    </row>
    <row r="594" spans="1:16" x14ac:dyDescent="0.3">
      <c r="A594" s="60" t="s">
        <v>3554</v>
      </c>
      <c r="B594" s="319"/>
      <c r="C594" s="333" t="s">
        <v>5151</v>
      </c>
      <c r="D594" s="320"/>
      <c r="E594" s="320"/>
      <c r="F594" s="320"/>
      <c r="G594" s="320"/>
      <c r="H594" s="320"/>
      <c r="I594" s="321"/>
      <c r="J594" s="353">
        <v>37.5</v>
      </c>
      <c r="K594" s="349">
        <v>37.5</v>
      </c>
      <c r="O594" s="351">
        <v>46.5</v>
      </c>
      <c r="P594" s="351">
        <v>46.5</v>
      </c>
    </row>
    <row r="595" spans="1:16" x14ac:dyDescent="0.25">
      <c r="A595" s="60" t="s">
        <v>3555</v>
      </c>
      <c r="B595" s="37"/>
      <c r="C595" s="327"/>
      <c r="D595" s="37"/>
      <c r="E595" s="37"/>
      <c r="F595" s="37"/>
      <c r="G595" s="37"/>
      <c r="H595" s="37"/>
      <c r="I595" s="37"/>
      <c r="J595" s="327"/>
      <c r="K595" s="37"/>
    </row>
    <row r="596" spans="1:16" x14ac:dyDescent="0.3">
      <c r="A596" s="60" t="s">
        <v>3556</v>
      </c>
      <c r="B596" s="325">
        <v>543</v>
      </c>
      <c r="C596" s="329" t="s">
        <v>5133</v>
      </c>
      <c r="D596" s="313" t="s">
        <v>75</v>
      </c>
      <c r="E596" s="313" t="s">
        <v>77</v>
      </c>
      <c r="F596" s="313" t="s">
        <v>5134</v>
      </c>
      <c r="G596" s="313" t="s">
        <v>5135</v>
      </c>
      <c r="H596" s="314" t="s">
        <v>5136</v>
      </c>
      <c r="I596" s="315"/>
      <c r="J596" s="337" t="s">
        <v>5137</v>
      </c>
      <c r="K596" s="316"/>
    </row>
    <row r="597" spans="1:16" x14ac:dyDescent="0.3">
      <c r="A597" s="60" t="s">
        <v>3557</v>
      </c>
      <c r="B597" s="326"/>
      <c r="C597" s="330"/>
      <c r="D597" s="318"/>
      <c r="E597" s="318"/>
      <c r="F597" s="318"/>
      <c r="G597" s="318"/>
      <c r="H597" s="277" t="s">
        <v>5138</v>
      </c>
      <c r="I597" s="277" t="s">
        <v>5139</v>
      </c>
      <c r="J597" s="338" t="s">
        <v>5138</v>
      </c>
      <c r="K597" s="278" t="s">
        <v>5139</v>
      </c>
    </row>
    <row r="598" spans="1:16" x14ac:dyDescent="0.3">
      <c r="A598" s="60" t="s">
        <v>3558</v>
      </c>
      <c r="B598" s="47"/>
      <c r="C598" s="331" t="s">
        <v>127</v>
      </c>
      <c r="D598" s="38" t="s">
        <v>849</v>
      </c>
      <c r="E598" s="282" t="s">
        <v>850</v>
      </c>
      <c r="F598" s="280" t="s">
        <v>102</v>
      </c>
      <c r="G598" s="283"/>
      <c r="H598" s="283"/>
      <c r="I598" s="283"/>
      <c r="J598" s="342">
        <v>33.74</v>
      </c>
      <c r="K598" s="344">
        <v>35.51</v>
      </c>
      <c r="O598" s="343">
        <v>41.84</v>
      </c>
      <c r="P598" s="343">
        <v>44.04</v>
      </c>
    </row>
    <row r="599" spans="1:16" x14ac:dyDescent="0.3">
      <c r="A599" s="60" t="s">
        <v>3559</v>
      </c>
      <c r="B599" s="319"/>
      <c r="C599" s="332" t="s">
        <v>5140</v>
      </c>
      <c r="D599" s="281">
        <v>8</v>
      </c>
      <c r="E599" s="39" t="s">
        <v>5179</v>
      </c>
      <c r="F599" s="41" t="s">
        <v>33</v>
      </c>
      <c r="G599" s="106" t="s">
        <v>5415</v>
      </c>
      <c r="H599" s="71">
        <v>10.5</v>
      </c>
      <c r="I599" s="71">
        <v>12.14</v>
      </c>
      <c r="J599" s="71">
        <v>4.53</v>
      </c>
      <c r="K599" s="164">
        <v>5.25</v>
      </c>
      <c r="M599" s="81">
        <v>13.02</v>
      </c>
      <c r="N599" s="81">
        <v>15.06</v>
      </c>
      <c r="O599" s="81">
        <v>5.62</v>
      </c>
      <c r="P599" s="81">
        <v>6.51</v>
      </c>
    </row>
    <row r="600" spans="1:16" x14ac:dyDescent="0.3">
      <c r="A600" s="60" t="s">
        <v>3560</v>
      </c>
      <c r="B600" s="319"/>
      <c r="C600" s="332" t="s">
        <v>5140</v>
      </c>
      <c r="D600" s="281">
        <v>11</v>
      </c>
      <c r="E600" s="39" t="s">
        <v>5312</v>
      </c>
      <c r="F600" s="41" t="s">
        <v>33</v>
      </c>
      <c r="G600" s="106" t="s">
        <v>5415</v>
      </c>
      <c r="H600" s="71">
        <v>15.54</v>
      </c>
      <c r="I600" s="71">
        <v>17.98</v>
      </c>
      <c r="J600" s="71">
        <v>6.71</v>
      </c>
      <c r="K600" s="164">
        <v>7.76</v>
      </c>
      <c r="M600" s="81">
        <v>19.27</v>
      </c>
      <c r="N600" s="81">
        <v>22.3</v>
      </c>
      <c r="O600" s="81">
        <v>8.32</v>
      </c>
      <c r="P600" s="81">
        <v>9.6300000000000008</v>
      </c>
    </row>
    <row r="601" spans="1:16" x14ac:dyDescent="0.3">
      <c r="A601" s="60" t="s">
        <v>3561</v>
      </c>
      <c r="B601" s="319"/>
      <c r="C601" s="333" t="s">
        <v>5145</v>
      </c>
      <c r="D601" s="320"/>
      <c r="E601" s="320"/>
      <c r="F601" s="320"/>
      <c r="G601" s="320"/>
      <c r="H601" s="320"/>
      <c r="I601" s="321"/>
      <c r="J601" s="353">
        <v>11.24</v>
      </c>
      <c r="K601" s="349">
        <v>13.01</v>
      </c>
      <c r="O601" s="351">
        <v>13.94</v>
      </c>
      <c r="P601" s="351">
        <v>16.14</v>
      </c>
    </row>
    <row r="602" spans="1:16" x14ac:dyDescent="0.3">
      <c r="A602" s="60" t="s">
        <v>3562</v>
      </c>
      <c r="B602" s="319"/>
      <c r="C602" s="332" t="s">
        <v>5210</v>
      </c>
      <c r="D602" s="42" t="s">
        <v>5418</v>
      </c>
      <c r="E602" s="39" t="s">
        <v>5419</v>
      </c>
      <c r="F602" s="41" t="s">
        <v>102</v>
      </c>
      <c r="G602" s="106" t="s">
        <v>5154</v>
      </c>
      <c r="H602" s="71">
        <v>22.5</v>
      </c>
      <c r="I602" s="71">
        <v>22.5</v>
      </c>
      <c r="J602" s="71">
        <v>22.5</v>
      </c>
      <c r="K602" s="164">
        <v>22.5</v>
      </c>
      <c r="M602" s="81">
        <v>27.9</v>
      </c>
      <c r="N602" s="81">
        <v>27.9</v>
      </c>
      <c r="O602" s="81">
        <v>27.9</v>
      </c>
      <c r="P602" s="81">
        <v>27.9</v>
      </c>
    </row>
    <row r="603" spans="1:16" x14ac:dyDescent="0.3">
      <c r="A603" s="60" t="s">
        <v>3563</v>
      </c>
      <c r="B603" s="319"/>
      <c r="C603" s="333" t="s">
        <v>5151</v>
      </c>
      <c r="D603" s="320"/>
      <c r="E603" s="320"/>
      <c r="F603" s="320"/>
      <c r="G603" s="320"/>
      <c r="H603" s="320"/>
      <c r="I603" s="321"/>
      <c r="J603" s="353">
        <v>22.5</v>
      </c>
      <c r="K603" s="349">
        <v>22.5</v>
      </c>
      <c r="O603" s="351">
        <v>27.9</v>
      </c>
      <c r="P603" s="351">
        <v>27.9</v>
      </c>
    </row>
    <row r="604" spans="1:16" x14ac:dyDescent="0.25">
      <c r="A604" s="60" t="s">
        <v>3564</v>
      </c>
      <c r="B604" s="37"/>
      <c r="C604" s="327"/>
      <c r="D604" s="37"/>
      <c r="E604" s="37"/>
      <c r="F604" s="37"/>
      <c r="G604" s="37"/>
      <c r="H604" s="37"/>
      <c r="I604" s="37"/>
      <c r="J604" s="327"/>
      <c r="K604" s="37"/>
    </row>
    <row r="605" spans="1:16" x14ac:dyDescent="0.3">
      <c r="A605" s="60" t="s">
        <v>3565</v>
      </c>
      <c r="B605" s="325">
        <v>567</v>
      </c>
      <c r="C605" s="329" t="s">
        <v>5133</v>
      </c>
      <c r="D605" s="313" t="s">
        <v>75</v>
      </c>
      <c r="E605" s="313" t="s">
        <v>77</v>
      </c>
      <c r="F605" s="313" t="s">
        <v>78</v>
      </c>
      <c r="G605" s="313" t="s">
        <v>5135</v>
      </c>
      <c r="H605" s="314" t="s">
        <v>5136</v>
      </c>
      <c r="I605" s="315"/>
      <c r="J605" s="337" t="s">
        <v>5137</v>
      </c>
      <c r="K605" s="315"/>
    </row>
    <row r="606" spans="1:16" x14ac:dyDescent="0.3">
      <c r="A606" s="60" t="s">
        <v>3566</v>
      </c>
      <c r="B606" s="326"/>
      <c r="C606" s="330"/>
      <c r="D606" s="318"/>
      <c r="E606" s="318"/>
      <c r="F606" s="318"/>
      <c r="G606" s="318"/>
      <c r="H606" s="277" t="s">
        <v>5138</v>
      </c>
      <c r="I606" s="277" t="s">
        <v>5139</v>
      </c>
      <c r="J606" s="338" t="s">
        <v>5138</v>
      </c>
      <c r="K606" s="277" t="s">
        <v>5139</v>
      </c>
    </row>
    <row r="607" spans="1:16" ht="24" x14ac:dyDescent="0.3">
      <c r="A607" s="60" t="s">
        <v>3567</v>
      </c>
      <c r="B607" s="47"/>
      <c r="C607" s="331" t="s">
        <v>127</v>
      </c>
      <c r="D607" s="38" t="s">
        <v>540</v>
      </c>
      <c r="E607" s="279" t="s">
        <v>5536</v>
      </c>
      <c r="F607" s="280" t="s">
        <v>102</v>
      </c>
      <c r="G607" s="340"/>
      <c r="H607" s="342">
        <v>0</v>
      </c>
      <c r="I607" s="342">
        <v>0</v>
      </c>
      <c r="J607" s="342">
        <v>131.44</v>
      </c>
      <c r="K607" s="342">
        <v>133</v>
      </c>
      <c r="M607" s="343"/>
      <c r="N607" s="343"/>
      <c r="O607" s="343">
        <v>162.97999999999999</v>
      </c>
      <c r="P607" s="343">
        <v>164.92</v>
      </c>
    </row>
    <row r="608" spans="1:16" x14ac:dyDescent="0.3">
      <c r="A608" s="60" t="s">
        <v>3568</v>
      </c>
      <c r="B608" s="319"/>
      <c r="C608" s="332" t="s">
        <v>5140</v>
      </c>
      <c r="D608" s="281">
        <v>8</v>
      </c>
      <c r="E608" s="39" t="s">
        <v>5179</v>
      </c>
      <c r="F608" s="41" t="s">
        <v>33</v>
      </c>
      <c r="G608" s="106" t="s">
        <v>5420</v>
      </c>
      <c r="H608" s="71">
        <v>10.5</v>
      </c>
      <c r="I608" s="71">
        <v>12.14</v>
      </c>
      <c r="J608" s="71">
        <v>9.9600000000000009</v>
      </c>
      <c r="K608" s="71">
        <v>11.53</v>
      </c>
      <c r="M608" s="81">
        <v>13.02</v>
      </c>
      <c r="N608" s="81">
        <v>15.06</v>
      </c>
      <c r="O608" s="81">
        <v>12.36</v>
      </c>
      <c r="P608" s="81">
        <v>14.3</v>
      </c>
    </row>
    <row r="609" spans="1:16" x14ac:dyDescent="0.3">
      <c r="A609" s="60" t="s">
        <v>3569</v>
      </c>
      <c r="B609" s="319"/>
      <c r="C609" s="333" t="s">
        <v>5145</v>
      </c>
      <c r="D609" s="320"/>
      <c r="E609" s="320"/>
      <c r="F609" s="320"/>
      <c r="G609" s="320"/>
      <c r="H609" s="320"/>
      <c r="I609" s="321"/>
      <c r="J609" s="353">
        <v>9.9600000000000009</v>
      </c>
      <c r="K609" s="353">
        <v>11.53</v>
      </c>
      <c r="O609" s="351">
        <v>12.36</v>
      </c>
      <c r="P609" s="351">
        <v>14.3</v>
      </c>
    </row>
    <row r="610" spans="1:16" ht="24" x14ac:dyDescent="0.3">
      <c r="A610" s="60" t="s">
        <v>3570</v>
      </c>
      <c r="B610" s="319"/>
      <c r="C610" s="332" t="s">
        <v>5146</v>
      </c>
      <c r="D610" s="40">
        <v>11315</v>
      </c>
      <c r="E610" s="39" t="s">
        <v>5421</v>
      </c>
      <c r="F610" s="41" t="s">
        <v>102</v>
      </c>
      <c r="G610" s="106" t="s">
        <v>5154</v>
      </c>
      <c r="H610" s="71">
        <v>121.47</v>
      </c>
      <c r="I610" s="71">
        <v>121.47</v>
      </c>
      <c r="J610" s="71">
        <v>121.47</v>
      </c>
      <c r="K610" s="71">
        <v>121.47</v>
      </c>
      <c r="M610" s="81">
        <v>150.62</v>
      </c>
      <c r="N610" s="81">
        <v>150.62</v>
      </c>
      <c r="O610" s="81">
        <v>150.62</v>
      </c>
      <c r="P610" s="81">
        <v>150.62</v>
      </c>
    </row>
    <row r="611" spans="1:16" x14ac:dyDescent="0.3">
      <c r="A611" s="60" t="s">
        <v>3571</v>
      </c>
      <c r="B611" s="319"/>
      <c r="C611" s="333" t="s">
        <v>5151</v>
      </c>
      <c r="D611" s="320"/>
      <c r="E611" s="320"/>
      <c r="F611" s="320"/>
      <c r="G611" s="320"/>
      <c r="H611" s="320"/>
      <c r="I611" s="321"/>
      <c r="J611" s="353">
        <v>121.47</v>
      </c>
      <c r="K611" s="353">
        <v>121.47</v>
      </c>
      <c r="O611" s="351">
        <v>150.62</v>
      </c>
      <c r="P611" s="351">
        <v>150.62</v>
      </c>
    </row>
    <row r="612" spans="1:16" x14ac:dyDescent="0.25">
      <c r="A612" s="60" t="s">
        <v>3572</v>
      </c>
      <c r="B612" s="37"/>
      <c r="C612" s="327"/>
      <c r="D612" s="37"/>
      <c r="E612" s="37"/>
      <c r="F612" s="37"/>
      <c r="G612" s="37"/>
      <c r="H612" s="37"/>
      <c r="I612" s="37"/>
      <c r="J612" s="327"/>
      <c r="K612" s="37"/>
    </row>
    <row r="613" spans="1:16" x14ac:dyDescent="0.3">
      <c r="A613" s="60" t="s">
        <v>3573</v>
      </c>
      <c r="B613" s="325">
        <v>575</v>
      </c>
      <c r="C613" s="329" t="s">
        <v>5133</v>
      </c>
      <c r="D613" s="313" t="s">
        <v>75</v>
      </c>
      <c r="E613" s="313" t="s">
        <v>77</v>
      </c>
      <c r="F613" s="313" t="s">
        <v>78</v>
      </c>
      <c r="G613" s="313" t="s">
        <v>5135</v>
      </c>
      <c r="H613" s="314" t="s">
        <v>5136</v>
      </c>
      <c r="I613" s="315"/>
      <c r="J613" s="337" t="s">
        <v>5137</v>
      </c>
      <c r="K613" s="315"/>
    </row>
    <row r="614" spans="1:16" x14ac:dyDescent="0.3">
      <c r="A614" s="60" t="s">
        <v>3574</v>
      </c>
      <c r="B614" s="326"/>
      <c r="C614" s="330"/>
      <c r="D614" s="318"/>
      <c r="E614" s="318"/>
      <c r="F614" s="318"/>
      <c r="G614" s="318"/>
      <c r="H614" s="277" t="s">
        <v>5138</v>
      </c>
      <c r="I614" s="277" t="s">
        <v>5139</v>
      </c>
      <c r="J614" s="338" t="s">
        <v>5138</v>
      </c>
      <c r="K614" s="277" t="s">
        <v>5139</v>
      </c>
    </row>
    <row r="615" spans="1:16" ht="24" x14ac:dyDescent="0.3">
      <c r="A615" s="60" t="s">
        <v>3575</v>
      </c>
      <c r="B615" s="47"/>
      <c r="C615" s="331" t="s">
        <v>127</v>
      </c>
      <c r="D615" s="38" t="s">
        <v>995</v>
      </c>
      <c r="E615" s="279" t="s">
        <v>5537</v>
      </c>
      <c r="F615" s="280" t="s">
        <v>102</v>
      </c>
      <c r="G615" s="340"/>
      <c r="H615" s="342">
        <v>0</v>
      </c>
      <c r="I615" s="342">
        <v>0</v>
      </c>
      <c r="J615" s="342">
        <v>159.59</v>
      </c>
      <c r="K615" s="342">
        <v>160.54</v>
      </c>
      <c r="M615" s="343"/>
      <c r="N615" s="343"/>
      <c r="O615" s="343">
        <v>197.88</v>
      </c>
      <c r="P615" s="343">
        <v>199.06</v>
      </c>
    </row>
    <row r="616" spans="1:16" x14ac:dyDescent="0.3">
      <c r="A616" s="60" t="s">
        <v>3576</v>
      </c>
      <c r="B616" s="319"/>
      <c r="C616" s="332" t="s">
        <v>5140</v>
      </c>
      <c r="D616" s="281">
        <v>5</v>
      </c>
      <c r="E616" s="39" t="s">
        <v>5141</v>
      </c>
      <c r="F616" s="41" t="s">
        <v>33</v>
      </c>
      <c r="G616" s="106" t="s">
        <v>5286</v>
      </c>
      <c r="H616" s="71">
        <v>9.2899999999999991</v>
      </c>
      <c r="I616" s="71">
        <v>10.75</v>
      </c>
      <c r="J616" s="71">
        <v>1.39</v>
      </c>
      <c r="K616" s="71">
        <v>1.61</v>
      </c>
      <c r="M616" s="81">
        <v>11.53</v>
      </c>
      <c r="N616" s="81">
        <v>13.34</v>
      </c>
      <c r="O616" s="81">
        <v>1.73</v>
      </c>
      <c r="P616" s="81">
        <v>2</v>
      </c>
    </row>
    <row r="617" spans="1:16" x14ac:dyDescent="0.3">
      <c r="A617" s="60" t="s">
        <v>3577</v>
      </c>
      <c r="B617" s="319"/>
      <c r="C617" s="332" t="s">
        <v>5140</v>
      </c>
      <c r="D617" s="281">
        <v>24</v>
      </c>
      <c r="E617" s="39" t="s">
        <v>5422</v>
      </c>
      <c r="F617" s="41" t="s">
        <v>33</v>
      </c>
      <c r="G617" s="106" t="s">
        <v>5379</v>
      </c>
      <c r="H617" s="71">
        <v>15.54</v>
      </c>
      <c r="I617" s="71">
        <v>17.98</v>
      </c>
      <c r="J617" s="71">
        <v>4.66</v>
      </c>
      <c r="K617" s="71">
        <v>5.39</v>
      </c>
      <c r="M617" s="81">
        <v>19.27</v>
      </c>
      <c r="N617" s="81">
        <v>22.3</v>
      </c>
      <c r="O617" s="81">
        <v>5.78</v>
      </c>
      <c r="P617" s="81">
        <v>6.69</v>
      </c>
    </row>
    <row r="618" spans="1:16" x14ac:dyDescent="0.3">
      <c r="A618" s="60" t="s">
        <v>3578</v>
      </c>
      <c r="B618" s="319"/>
      <c r="C618" s="333" t="s">
        <v>5145</v>
      </c>
      <c r="D618" s="320"/>
      <c r="E618" s="320"/>
      <c r="F618" s="320"/>
      <c r="G618" s="320"/>
      <c r="H618" s="320"/>
      <c r="I618" s="321"/>
      <c r="J618" s="353">
        <v>6.05</v>
      </c>
      <c r="K618" s="353">
        <v>7</v>
      </c>
      <c r="O618" s="351">
        <v>7.51</v>
      </c>
      <c r="P618" s="351">
        <v>8.69</v>
      </c>
    </row>
    <row r="619" spans="1:16" ht="24" x14ac:dyDescent="0.3">
      <c r="A619" s="60" t="s">
        <v>3579</v>
      </c>
      <c r="B619" s="319"/>
      <c r="C619" s="334" t="s">
        <v>5146</v>
      </c>
      <c r="D619" s="43">
        <v>11560</v>
      </c>
      <c r="E619" s="39" t="s">
        <v>5423</v>
      </c>
      <c r="F619" s="44" t="s">
        <v>102</v>
      </c>
      <c r="G619" s="106" t="s">
        <v>5154</v>
      </c>
      <c r="H619" s="71">
        <v>153.53</v>
      </c>
      <c r="I619" s="71">
        <v>153.53</v>
      </c>
      <c r="J619" s="355">
        <v>153.53</v>
      </c>
      <c r="K619" s="355">
        <v>153.53</v>
      </c>
      <c r="M619" s="81">
        <v>190.37</v>
      </c>
      <c r="N619" s="81">
        <v>190.37</v>
      </c>
      <c r="O619" s="357">
        <v>190.37</v>
      </c>
      <c r="P619" s="357">
        <v>190.37</v>
      </c>
    </row>
    <row r="620" spans="1:16" x14ac:dyDescent="0.3">
      <c r="A620" s="60" t="s">
        <v>3580</v>
      </c>
      <c r="B620" s="319"/>
      <c r="C620" s="333" t="s">
        <v>5151</v>
      </c>
      <c r="D620" s="320"/>
      <c r="E620" s="320"/>
      <c r="F620" s="320"/>
      <c r="G620" s="320"/>
      <c r="H620" s="320"/>
      <c r="I620" s="321"/>
      <c r="J620" s="353">
        <v>153.53</v>
      </c>
      <c r="K620" s="353">
        <v>153.53</v>
      </c>
      <c r="O620" s="351">
        <v>190.37</v>
      </c>
      <c r="P620" s="351">
        <v>190.37</v>
      </c>
    </row>
    <row r="621" spans="1:16" x14ac:dyDescent="0.25">
      <c r="A621" s="60" t="s">
        <v>3581</v>
      </c>
      <c r="B621" s="37"/>
      <c r="C621" s="327"/>
      <c r="D621" s="37"/>
      <c r="E621" s="37"/>
      <c r="F621" s="37"/>
      <c r="G621" s="37"/>
      <c r="H621" s="37"/>
      <c r="I621" s="37"/>
      <c r="J621" s="327"/>
      <c r="K621" s="37"/>
    </row>
    <row r="622" spans="1:16" x14ac:dyDescent="0.3">
      <c r="A622" s="60" t="s">
        <v>3582</v>
      </c>
      <c r="B622" s="325">
        <v>582</v>
      </c>
      <c r="C622" s="329" t="s">
        <v>5133</v>
      </c>
      <c r="D622" s="313" t="s">
        <v>75</v>
      </c>
      <c r="E622" s="313" t="s">
        <v>77</v>
      </c>
      <c r="F622" s="313" t="s">
        <v>78</v>
      </c>
      <c r="G622" s="313" t="s">
        <v>5135</v>
      </c>
      <c r="H622" s="314" t="s">
        <v>5136</v>
      </c>
      <c r="I622" s="315"/>
      <c r="J622" s="337" t="s">
        <v>5137</v>
      </c>
      <c r="K622" s="315"/>
    </row>
    <row r="623" spans="1:16" x14ac:dyDescent="0.3">
      <c r="A623" s="60" t="s">
        <v>3583</v>
      </c>
      <c r="B623" s="326"/>
      <c r="C623" s="330"/>
      <c r="D623" s="318"/>
      <c r="E623" s="318"/>
      <c r="F623" s="318"/>
      <c r="G623" s="318"/>
      <c r="H623" s="277" t="s">
        <v>5138</v>
      </c>
      <c r="I623" s="277" t="s">
        <v>5139</v>
      </c>
      <c r="J623" s="338" t="s">
        <v>5138</v>
      </c>
      <c r="K623" s="277" t="s">
        <v>5139</v>
      </c>
    </row>
    <row r="624" spans="1:16" ht="36" x14ac:dyDescent="0.3">
      <c r="A624" s="60" t="s">
        <v>3584</v>
      </c>
      <c r="B624" s="47"/>
      <c r="C624" s="336" t="s">
        <v>127</v>
      </c>
      <c r="D624" s="61" t="s">
        <v>1524</v>
      </c>
      <c r="E624" s="279" t="s">
        <v>5538</v>
      </c>
      <c r="F624" s="284" t="s">
        <v>102</v>
      </c>
      <c r="G624" s="340"/>
      <c r="H624" s="342">
        <v>0</v>
      </c>
      <c r="I624" s="342">
        <v>0</v>
      </c>
      <c r="J624" s="356">
        <v>1485.17</v>
      </c>
      <c r="K624" s="356">
        <v>1581.74</v>
      </c>
      <c r="M624" s="343"/>
      <c r="N624" s="343"/>
      <c r="O624" s="354">
        <v>1841.51</v>
      </c>
      <c r="P624" s="354">
        <v>1961.24</v>
      </c>
    </row>
    <row r="625" spans="1:16" x14ac:dyDescent="0.3">
      <c r="A625" s="60" t="s">
        <v>3585</v>
      </c>
      <c r="B625" s="319"/>
      <c r="C625" s="332" t="s">
        <v>5140</v>
      </c>
      <c r="D625" s="281">
        <v>5</v>
      </c>
      <c r="E625" s="39" t="s">
        <v>5141</v>
      </c>
      <c r="F625" s="41" t="s">
        <v>33</v>
      </c>
      <c r="G625" s="106" t="s">
        <v>5424</v>
      </c>
      <c r="H625" s="71">
        <v>9.2899999999999991</v>
      </c>
      <c r="I625" s="71">
        <v>10.75</v>
      </c>
      <c r="J625" s="71">
        <v>203.29</v>
      </c>
      <c r="K625" s="71">
        <v>235.21</v>
      </c>
      <c r="M625" s="81">
        <v>11.53</v>
      </c>
      <c r="N625" s="81">
        <v>13.34</v>
      </c>
      <c r="O625" s="81">
        <v>252.07</v>
      </c>
      <c r="P625" s="81">
        <v>291.64999999999998</v>
      </c>
    </row>
    <row r="626" spans="1:16" x14ac:dyDescent="0.3">
      <c r="A626" s="60" t="s">
        <v>3586</v>
      </c>
      <c r="B626" s="319"/>
      <c r="C626" s="332" t="s">
        <v>5140</v>
      </c>
      <c r="D626" s="281">
        <v>4</v>
      </c>
      <c r="E626" s="39" t="s">
        <v>5152</v>
      </c>
      <c r="F626" s="41" t="s">
        <v>33</v>
      </c>
      <c r="G626" s="106" t="s">
        <v>5425</v>
      </c>
      <c r="H626" s="71">
        <v>15.54</v>
      </c>
      <c r="I626" s="71">
        <v>17.98</v>
      </c>
      <c r="J626" s="71">
        <v>114.77</v>
      </c>
      <c r="K626" s="71">
        <v>132.82</v>
      </c>
      <c r="M626" s="81">
        <v>19.27</v>
      </c>
      <c r="N626" s="81">
        <v>22.3</v>
      </c>
      <c r="O626" s="81">
        <v>142.31</v>
      </c>
      <c r="P626" s="81">
        <v>164.69</v>
      </c>
    </row>
    <row r="627" spans="1:16" x14ac:dyDescent="0.3">
      <c r="A627" s="60" t="s">
        <v>3587</v>
      </c>
      <c r="B627" s="319"/>
      <c r="C627" s="332" t="s">
        <v>5140</v>
      </c>
      <c r="D627" s="281">
        <v>18</v>
      </c>
      <c r="E627" s="39" t="s">
        <v>5384</v>
      </c>
      <c r="F627" s="41" t="s">
        <v>33</v>
      </c>
      <c r="G627" s="106" t="s">
        <v>5426</v>
      </c>
      <c r="H627" s="71">
        <v>15.54</v>
      </c>
      <c r="I627" s="71">
        <v>17.98</v>
      </c>
      <c r="J627" s="71">
        <v>6.56</v>
      </c>
      <c r="K627" s="71">
        <v>7.59</v>
      </c>
      <c r="M627" s="81">
        <v>19.27</v>
      </c>
      <c r="N627" s="81">
        <v>22.3</v>
      </c>
      <c r="O627" s="81">
        <v>8.14</v>
      </c>
      <c r="P627" s="81">
        <v>9.42</v>
      </c>
    </row>
    <row r="628" spans="1:16" x14ac:dyDescent="0.3">
      <c r="A628" s="60" t="s">
        <v>3588</v>
      </c>
      <c r="B628" s="319"/>
      <c r="C628" s="332" t="s">
        <v>5140</v>
      </c>
      <c r="D628" s="281">
        <v>24</v>
      </c>
      <c r="E628" s="39" t="s">
        <v>5422</v>
      </c>
      <c r="F628" s="41" t="s">
        <v>33</v>
      </c>
      <c r="G628" s="106" t="s">
        <v>5427</v>
      </c>
      <c r="H628" s="71">
        <v>15.54</v>
      </c>
      <c r="I628" s="71">
        <v>17.98</v>
      </c>
      <c r="J628" s="71">
        <v>289.72000000000003</v>
      </c>
      <c r="K628" s="71">
        <v>335.28</v>
      </c>
      <c r="M628" s="81">
        <v>19.27</v>
      </c>
      <c r="N628" s="81">
        <v>22.3</v>
      </c>
      <c r="O628" s="81">
        <v>359.24</v>
      </c>
      <c r="P628" s="81">
        <v>415.73</v>
      </c>
    </row>
    <row r="629" spans="1:16" x14ac:dyDescent="0.3">
      <c r="A629" s="60" t="s">
        <v>3589</v>
      </c>
      <c r="B629" s="319"/>
      <c r="C629" s="333" t="s">
        <v>5145</v>
      </c>
      <c r="D629" s="320"/>
      <c r="E629" s="320"/>
      <c r="F629" s="320"/>
      <c r="G629" s="320"/>
      <c r="H629" s="320"/>
      <c r="I629" s="321"/>
      <c r="J629" s="353">
        <v>614.35</v>
      </c>
      <c r="K629" s="353">
        <v>710.92</v>
      </c>
      <c r="O629" s="351">
        <v>761.76</v>
      </c>
      <c r="P629" s="351">
        <v>881.49</v>
      </c>
    </row>
    <row r="630" spans="1:16" ht="24" x14ac:dyDescent="0.3">
      <c r="A630" s="60" t="s">
        <v>3590</v>
      </c>
      <c r="B630" s="319"/>
      <c r="C630" s="332" t="s">
        <v>5140</v>
      </c>
      <c r="D630" s="40">
        <v>2249</v>
      </c>
      <c r="E630" s="63" t="s">
        <v>5539</v>
      </c>
      <c r="F630" s="41" t="s">
        <v>5254</v>
      </c>
      <c r="G630" s="106" t="s">
        <v>5428</v>
      </c>
      <c r="H630" s="71">
        <v>46.51</v>
      </c>
      <c r="I630" s="71">
        <v>46.51</v>
      </c>
      <c r="J630" s="71">
        <v>241.9</v>
      </c>
      <c r="K630" s="71">
        <v>241.9</v>
      </c>
      <c r="M630" s="81">
        <v>57.68</v>
      </c>
      <c r="N630" s="81">
        <v>57.68</v>
      </c>
      <c r="O630" s="81">
        <v>299.94</v>
      </c>
      <c r="P630" s="81">
        <v>299.94</v>
      </c>
    </row>
    <row r="631" spans="1:16" x14ac:dyDescent="0.3">
      <c r="A631" s="60" t="s">
        <v>3591</v>
      </c>
      <c r="B631" s="319"/>
      <c r="C631" s="332" t="s">
        <v>5140</v>
      </c>
      <c r="D631" s="40">
        <v>1243</v>
      </c>
      <c r="E631" s="39" t="s">
        <v>5429</v>
      </c>
      <c r="F631" s="41" t="s">
        <v>5392</v>
      </c>
      <c r="G631" s="106" t="s">
        <v>5430</v>
      </c>
      <c r="H631" s="71">
        <v>32.17</v>
      </c>
      <c r="I631" s="71">
        <v>32.17</v>
      </c>
      <c r="J631" s="71">
        <v>143.91</v>
      </c>
      <c r="K631" s="71">
        <v>143.91</v>
      </c>
      <c r="M631" s="81">
        <v>39.89</v>
      </c>
      <c r="N631" s="81">
        <v>39.89</v>
      </c>
      <c r="O631" s="81">
        <v>178.44</v>
      </c>
      <c r="P631" s="81">
        <v>178.44</v>
      </c>
    </row>
    <row r="632" spans="1:16" x14ac:dyDescent="0.3">
      <c r="A632" s="60" t="s">
        <v>3592</v>
      </c>
      <c r="B632" s="319"/>
      <c r="C632" s="332" t="s">
        <v>5140</v>
      </c>
      <c r="D632" s="40">
        <v>1674</v>
      </c>
      <c r="E632" s="39" t="s">
        <v>5431</v>
      </c>
      <c r="F632" s="41" t="s">
        <v>5170</v>
      </c>
      <c r="G632" s="106" t="s">
        <v>5432</v>
      </c>
      <c r="H632" s="71">
        <v>0.86</v>
      </c>
      <c r="I632" s="71">
        <v>0.86</v>
      </c>
      <c r="J632" s="71">
        <v>3.32</v>
      </c>
      <c r="K632" s="71">
        <v>3.32</v>
      </c>
      <c r="M632" s="81">
        <v>1.07</v>
      </c>
      <c r="N632" s="81">
        <v>1.07</v>
      </c>
      <c r="O632" s="81">
        <v>4.12</v>
      </c>
      <c r="P632" s="81">
        <v>4.12</v>
      </c>
    </row>
    <row r="633" spans="1:16" ht="24" x14ac:dyDescent="0.3">
      <c r="A633" s="60" t="s">
        <v>3593</v>
      </c>
      <c r="B633" s="319"/>
      <c r="C633" s="332" t="s">
        <v>5146</v>
      </c>
      <c r="D633" s="40">
        <v>1338</v>
      </c>
      <c r="E633" s="39" t="s">
        <v>5433</v>
      </c>
      <c r="F633" s="41" t="s">
        <v>108</v>
      </c>
      <c r="G633" s="106" t="s">
        <v>5154</v>
      </c>
      <c r="H633" s="71">
        <v>50.11</v>
      </c>
      <c r="I633" s="71">
        <v>50.11</v>
      </c>
      <c r="J633" s="71">
        <v>50.11</v>
      </c>
      <c r="K633" s="71">
        <v>50.11</v>
      </c>
      <c r="M633" s="81">
        <v>62.14</v>
      </c>
      <c r="N633" s="81">
        <v>62.14</v>
      </c>
      <c r="O633" s="81">
        <v>62.14</v>
      </c>
      <c r="P633" s="81">
        <v>62.14</v>
      </c>
    </row>
    <row r="634" spans="1:16" x14ac:dyDescent="0.3">
      <c r="A634" s="60" t="s">
        <v>3594</v>
      </c>
      <c r="B634" s="319"/>
      <c r="C634" s="332" t="s">
        <v>5140</v>
      </c>
      <c r="D634" s="40">
        <v>2381</v>
      </c>
      <c r="E634" s="39" t="s">
        <v>5434</v>
      </c>
      <c r="F634" s="41" t="s">
        <v>5170</v>
      </c>
      <c r="G634" s="106" t="s">
        <v>5435</v>
      </c>
      <c r="H634" s="71">
        <v>90.91</v>
      </c>
      <c r="I634" s="71">
        <v>90.91</v>
      </c>
      <c r="J634" s="71">
        <v>220.97</v>
      </c>
      <c r="K634" s="71">
        <v>220.97</v>
      </c>
      <c r="M634" s="81">
        <v>112.73</v>
      </c>
      <c r="N634" s="81">
        <v>112.73</v>
      </c>
      <c r="O634" s="81">
        <v>273.99</v>
      </c>
      <c r="P634" s="81">
        <v>273.99</v>
      </c>
    </row>
    <row r="635" spans="1:16" x14ac:dyDescent="0.3">
      <c r="A635" s="60" t="s">
        <v>3595</v>
      </c>
      <c r="B635" s="319"/>
      <c r="C635" s="332" t="s">
        <v>5140</v>
      </c>
      <c r="D635" s="40">
        <v>2303</v>
      </c>
      <c r="E635" s="39" t="s">
        <v>5436</v>
      </c>
      <c r="F635" s="41" t="s">
        <v>5254</v>
      </c>
      <c r="G635" s="106" t="s">
        <v>5437</v>
      </c>
      <c r="H635" s="71">
        <v>8</v>
      </c>
      <c r="I635" s="71">
        <v>8</v>
      </c>
      <c r="J635" s="71">
        <v>10.49</v>
      </c>
      <c r="K635" s="71">
        <v>10.49</v>
      </c>
      <c r="M635" s="81">
        <v>9.93</v>
      </c>
      <c r="N635" s="81">
        <v>9.93</v>
      </c>
      <c r="O635" s="81">
        <v>13.01</v>
      </c>
      <c r="P635" s="81">
        <v>13.01</v>
      </c>
    </row>
    <row r="636" spans="1:16" x14ac:dyDescent="0.3">
      <c r="A636" s="60" t="s">
        <v>3596</v>
      </c>
      <c r="B636" s="319"/>
      <c r="C636" s="332" t="s">
        <v>5140</v>
      </c>
      <c r="D636" s="40">
        <v>1704</v>
      </c>
      <c r="E636" s="39" t="s">
        <v>5438</v>
      </c>
      <c r="F636" s="41" t="s">
        <v>5156</v>
      </c>
      <c r="G636" s="106" t="s">
        <v>5439</v>
      </c>
      <c r="H636" s="71">
        <v>3769.26</v>
      </c>
      <c r="I636" s="71">
        <v>3769.26</v>
      </c>
      <c r="J636" s="71">
        <v>95.36</v>
      </c>
      <c r="K636" s="71">
        <v>95.36</v>
      </c>
      <c r="M636" s="81">
        <v>4673.6099999999997</v>
      </c>
      <c r="N636" s="81">
        <v>4673.6099999999997</v>
      </c>
      <c r="O636" s="81">
        <v>118.24</v>
      </c>
      <c r="P636" s="81">
        <v>118.24</v>
      </c>
    </row>
    <row r="637" spans="1:16" x14ac:dyDescent="0.3">
      <c r="A637" s="60" t="s">
        <v>3597</v>
      </c>
      <c r="B637" s="319"/>
      <c r="C637" s="332" t="s">
        <v>5140</v>
      </c>
      <c r="D637" s="40">
        <v>2221</v>
      </c>
      <c r="E637" s="39" t="s">
        <v>5310</v>
      </c>
      <c r="F637" s="41" t="s">
        <v>5170</v>
      </c>
      <c r="G637" s="106" t="s">
        <v>5440</v>
      </c>
      <c r="H637" s="71">
        <v>0.56000000000000005</v>
      </c>
      <c r="I637" s="71">
        <v>0.56000000000000005</v>
      </c>
      <c r="J637" s="71">
        <v>42.34</v>
      </c>
      <c r="K637" s="71">
        <v>42.34</v>
      </c>
      <c r="M637" s="81">
        <v>0.7</v>
      </c>
      <c r="N637" s="81">
        <v>0.7</v>
      </c>
      <c r="O637" s="81">
        <v>52.5</v>
      </c>
      <c r="P637" s="81">
        <v>52.5</v>
      </c>
    </row>
    <row r="638" spans="1:16" x14ac:dyDescent="0.3">
      <c r="A638" s="60" t="s">
        <v>3598</v>
      </c>
      <c r="B638" s="319"/>
      <c r="C638" s="332" t="s">
        <v>5140</v>
      </c>
      <c r="D638" s="40">
        <v>1708</v>
      </c>
      <c r="E638" s="39" t="s">
        <v>5441</v>
      </c>
      <c r="F638" s="41" t="s">
        <v>5149</v>
      </c>
      <c r="G638" s="106" t="s">
        <v>5442</v>
      </c>
      <c r="H638" s="71">
        <v>11.99</v>
      </c>
      <c r="I638" s="71">
        <v>11.99</v>
      </c>
      <c r="J638" s="71">
        <v>37.770000000000003</v>
      </c>
      <c r="K638" s="71">
        <v>37.770000000000003</v>
      </c>
      <c r="M638" s="81">
        <v>14.87</v>
      </c>
      <c r="N638" s="81">
        <v>14.87</v>
      </c>
      <c r="O638" s="81">
        <v>46.84</v>
      </c>
      <c r="P638" s="81">
        <v>46.84</v>
      </c>
    </row>
    <row r="639" spans="1:16" x14ac:dyDescent="0.3">
      <c r="A639" s="60" t="s">
        <v>3599</v>
      </c>
      <c r="B639" s="319"/>
      <c r="C639" s="332" t="s">
        <v>5140</v>
      </c>
      <c r="D639" s="40">
        <v>1970</v>
      </c>
      <c r="E639" s="39" t="s">
        <v>5397</v>
      </c>
      <c r="F639" s="41" t="s">
        <v>5392</v>
      </c>
      <c r="G639" s="106" t="s">
        <v>5443</v>
      </c>
      <c r="H639" s="71">
        <v>16.829999999999998</v>
      </c>
      <c r="I639" s="71">
        <v>16.829999999999998</v>
      </c>
      <c r="J639" s="71">
        <v>1.56</v>
      </c>
      <c r="K639" s="71">
        <v>1.56</v>
      </c>
      <c r="M639" s="81">
        <v>20.87</v>
      </c>
      <c r="N639" s="81">
        <v>20.87</v>
      </c>
      <c r="O639" s="81">
        <v>1.94</v>
      </c>
      <c r="P639" s="81">
        <v>1.94</v>
      </c>
    </row>
    <row r="640" spans="1:16" x14ac:dyDescent="0.3">
      <c r="A640" s="60" t="s">
        <v>3600</v>
      </c>
      <c r="B640" s="319"/>
      <c r="C640" s="332" t="s">
        <v>5140</v>
      </c>
      <c r="D640" s="40">
        <v>1970</v>
      </c>
      <c r="E640" s="39" t="s">
        <v>5397</v>
      </c>
      <c r="F640" s="41" t="s">
        <v>5392</v>
      </c>
      <c r="G640" s="106" t="s">
        <v>5444</v>
      </c>
      <c r="H640" s="71">
        <v>16.829999999999998</v>
      </c>
      <c r="I640" s="71">
        <v>16.829999999999998</v>
      </c>
      <c r="J640" s="71">
        <v>6.71</v>
      </c>
      <c r="K640" s="71">
        <v>6.71</v>
      </c>
      <c r="M640" s="81">
        <v>20.87</v>
      </c>
      <c r="N640" s="81">
        <v>20.87</v>
      </c>
      <c r="O640" s="81">
        <v>8.32</v>
      </c>
      <c r="P640" s="81">
        <v>8.32</v>
      </c>
    </row>
    <row r="641" spans="1:16" x14ac:dyDescent="0.3">
      <c r="A641" s="60" t="s">
        <v>3601</v>
      </c>
      <c r="B641" s="319"/>
      <c r="C641" s="332" t="s">
        <v>5140</v>
      </c>
      <c r="D641" s="40">
        <v>2237</v>
      </c>
      <c r="E641" s="39" t="s">
        <v>5445</v>
      </c>
      <c r="F641" s="41" t="s">
        <v>5392</v>
      </c>
      <c r="G641" s="106" t="s">
        <v>5446</v>
      </c>
      <c r="H641" s="71">
        <v>23.62</v>
      </c>
      <c r="I641" s="71">
        <v>23.62</v>
      </c>
      <c r="J641" s="71">
        <v>16.34</v>
      </c>
      <c r="K641" s="71">
        <v>16.34</v>
      </c>
      <c r="M641" s="81">
        <v>29.29</v>
      </c>
      <c r="N641" s="81">
        <v>29.29</v>
      </c>
      <c r="O641" s="81">
        <v>20.27</v>
      </c>
      <c r="P641" s="81">
        <v>20.27</v>
      </c>
    </row>
    <row r="642" spans="1:16" x14ac:dyDescent="0.3">
      <c r="A642" s="60" t="s">
        <v>3602</v>
      </c>
      <c r="B642" s="319"/>
      <c r="C642" s="333" t="s">
        <v>5151</v>
      </c>
      <c r="D642" s="320"/>
      <c r="E642" s="320"/>
      <c r="F642" s="320"/>
      <c r="G642" s="320"/>
      <c r="H642" s="320"/>
      <c r="I642" s="321"/>
      <c r="J642" s="353">
        <v>870.81</v>
      </c>
      <c r="K642" s="353">
        <v>870.81</v>
      </c>
      <c r="O642" s="351">
        <v>1079.75</v>
      </c>
      <c r="P642" s="351">
        <v>1079.75</v>
      </c>
    </row>
    <row r="643" spans="1:16" x14ac:dyDescent="0.3">
      <c r="A643" s="60" t="s">
        <v>3603</v>
      </c>
      <c r="B643" s="325">
        <v>584</v>
      </c>
      <c r="C643" s="329" t="s">
        <v>5133</v>
      </c>
      <c r="D643" s="313" t="s">
        <v>75</v>
      </c>
      <c r="E643" s="313" t="s">
        <v>77</v>
      </c>
      <c r="F643" s="313" t="s">
        <v>78</v>
      </c>
      <c r="G643" s="313" t="s">
        <v>5135</v>
      </c>
      <c r="H643" s="314" t="s">
        <v>5136</v>
      </c>
      <c r="I643" s="315"/>
      <c r="J643" s="337" t="s">
        <v>5137</v>
      </c>
      <c r="K643" s="315"/>
    </row>
    <row r="644" spans="1:16" x14ac:dyDescent="0.3">
      <c r="A644" s="60" t="s">
        <v>3604</v>
      </c>
      <c r="B644" s="326"/>
      <c r="C644" s="330"/>
      <c r="D644" s="318"/>
      <c r="E644" s="318"/>
      <c r="F644" s="318"/>
      <c r="G644" s="318"/>
      <c r="H644" s="277" t="s">
        <v>5138</v>
      </c>
      <c r="I644" s="277" t="s">
        <v>5139</v>
      </c>
      <c r="J644" s="338" t="s">
        <v>5138</v>
      </c>
      <c r="K644" s="277" t="s">
        <v>5139</v>
      </c>
    </row>
    <row r="645" spans="1:16" x14ac:dyDescent="0.3">
      <c r="A645" s="60" t="s">
        <v>3605</v>
      </c>
      <c r="B645" s="47"/>
      <c r="C645" s="331" t="s">
        <v>127</v>
      </c>
      <c r="D645" s="38" t="s">
        <v>1950</v>
      </c>
      <c r="E645" s="282" t="s">
        <v>1951</v>
      </c>
      <c r="F645" s="280" t="s">
        <v>102</v>
      </c>
      <c r="G645" s="340"/>
      <c r="H645" s="342">
        <v>0</v>
      </c>
      <c r="I645" s="342">
        <v>0</v>
      </c>
      <c r="J645" s="342">
        <v>40.840000000000003</v>
      </c>
      <c r="K645" s="342">
        <v>41.54</v>
      </c>
      <c r="M645" s="343"/>
      <c r="N645" s="343"/>
      <c r="O645" s="343">
        <v>50.64</v>
      </c>
      <c r="P645" s="343">
        <v>51.51</v>
      </c>
    </row>
    <row r="646" spans="1:16" x14ac:dyDescent="0.3">
      <c r="A646" s="60" t="s">
        <v>3606</v>
      </c>
      <c r="B646" s="319"/>
      <c r="C646" s="332" t="s">
        <v>5140</v>
      </c>
      <c r="D646" s="281">
        <v>5</v>
      </c>
      <c r="E646" s="39" t="s">
        <v>5141</v>
      </c>
      <c r="F646" s="41" t="s">
        <v>33</v>
      </c>
      <c r="G646" s="106" t="s">
        <v>5447</v>
      </c>
      <c r="H646" s="71">
        <v>9.2899999999999991</v>
      </c>
      <c r="I646" s="71">
        <v>10.75</v>
      </c>
      <c r="J646" s="71">
        <v>2.94</v>
      </c>
      <c r="K646" s="71">
        <v>3.4</v>
      </c>
      <c r="M646" s="81">
        <v>11.53</v>
      </c>
      <c r="N646" s="81">
        <v>13.34</v>
      </c>
      <c r="O646" s="81">
        <v>3.65</v>
      </c>
      <c r="P646" s="81">
        <v>4.22</v>
      </c>
    </row>
    <row r="647" spans="1:16" x14ac:dyDescent="0.3">
      <c r="A647" s="60" t="s">
        <v>3607</v>
      </c>
      <c r="B647" s="319"/>
      <c r="C647" s="332" t="s">
        <v>5140</v>
      </c>
      <c r="D647" s="281">
        <v>11</v>
      </c>
      <c r="E647" s="39" t="s">
        <v>5312</v>
      </c>
      <c r="F647" s="41" t="s">
        <v>33</v>
      </c>
      <c r="G647" s="106" t="s">
        <v>5448</v>
      </c>
      <c r="H647" s="71">
        <v>15.54</v>
      </c>
      <c r="I647" s="71">
        <v>17.98</v>
      </c>
      <c r="J647" s="71">
        <v>1.54</v>
      </c>
      <c r="K647" s="71">
        <v>1.79</v>
      </c>
      <c r="M647" s="81">
        <v>19.27</v>
      </c>
      <c r="N647" s="81">
        <v>22.3</v>
      </c>
      <c r="O647" s="81">
        <v>1.92</v>
      </c>
      <c r="P647" s="81">
        <v>2.2200000000000002</v>
      </c>
    </row>
    <row r="648" spans="1:16" x14ac:dyDescent="0.3">
      <c r="A648" s="60" t="s">
        <v>3608</v>
      </c>
      <c r="B648" s="319"/>
      <c r="C648" s="333" t="s">
        <v>5145</v>
      </c>
      <c r="D648" s="320"/>
      <c r="E648" s="320"/>
      <c r="F648" s="320"/>
      <c r="G648" s="320"/>
      <c r="H648" s="320"/>
      <c r="I648" s="321"/>
      <c r="J648" s="353">
        <v>4.49</v>
      </c>
      <c r="K648" s="353">
        <v>5.19</v>
      </c>
      <c r="O648" s="351">
        <v>5.57</v>
      </c>
      <c r="P648" s="351">
        <v>6.44</v>
      </c>
    </row>
    <row r="649" spans="1:16" x14ac:dyDescent="0.3">
      <c r="A649" s="60" t="s">
        <v>3609</v>
      </c>
      <c r="B649" s="319"/>
      <c r="C649" s="332" t="s">
        <v>5140</v>
      </c>
      <c r="D649" s="40">
        <v>2860</v>
      </c>
      <c r="E649" s="39" t="s">
        <v>5449</v>
      </c>
      <c r="F649" s="41" t="s">
        <v>5170</v>
      </c>
      <c r="G649" s="106" t="s">
        <v>5154</v>
      </c>
      <c r="H649" s="71">
        <v>35.18</v>
      </c>
      <c r="I649" s="71">
        <v>35.18</v>
      </c>
      <c r="J649" s="71">
        <v>35.18</v>
      </c>
      <c r="K649" s="71">
        <v>35.18</v>
      </c>
      <c r="M649" s="81">
        <v>43.63</v>
      </c>
      <c r="N649" s="81">
        <v>43.63</v>
      </c>
      <c r="O649" s="81">
        <v>43.63</v>
      </c>
      <c r="P649" s="81">
        <v>43.63</v>
      </c>
    </row>
    <row r="650" spans="1:16" x14ac:dyDescent="0.3">
      <c r="A650" s="60" t="s">
        <v>3610</v>
      </c>
      <c r="B650" s="319"/>
      <c r="C650" s="332" t="s">
        <v>5140</v>
      </c>
      <c r="D650" s="40">
        <v>2862</v>
      </c>
      <c r="E650" s="39" t="s">
        <v>5450</v>
      </c>
      <c r="F650" s="41" t="s">
        <v>5149</v>
      </c>
      <c r="G650" s="106" t="s">
        <v>5451</v>
      </c>
      <c r="H650" s="71">
        <v>5.09</v>
      </c>
      <c r="I650" s="71">
        <v>5.09</v>
      </c>
      <c r="J650" s="71">
        <v>1.1599999999999999</v>
      </c>
      <c r="K650" s="71">
        <v>1.1599999999999999</v>
      </c>
      <c r="M650" s="81">
        <v>6.32</v>
      </c>
      <c r="N650" s="81">
        <v>6.32</v>
      </c>
      <c r="O650" s="81">
        <v>1.44</v>
      </c>
      <c r="P650" s="81">
        <v>1.44</v>
      </c>
    </row>
    <row r="651" spans="1:16" x14ac:dyDescent="0.3">
      <c r="A651" s="60" t="s">
        <v>3611</v>
      </c>
      <c r="B651" s="319"/>
      <c r="C651" s="333" t="s">
        <v>5151</v>
      </c>
      <c r="D651" s="320"/>
      <c r="E651" s="320"/>
      <c r="F651" s="320"/>
      <c r="G651" s="320"/>
      <c r="H651" s="320"/>
      <c r="I651" s="321"/>
      <c r="J651" s="353">
        <v>36.340000000000003</v>
      </c>
      <c r="K651" s="353">
        <v>36.340000000000003</v>
      </c>
      <c r="O651" s="351">
        <v>45.07</v>
      </c>
      <c r="P651" s="351">
        <v>45.07</v>
      </c>
    </row>
    <row r="652" spans="1:16" x14ac:dyDescent="0.25">
      <c r="A652" s="60" t="s">
        <v>3612</v>
      </c>
      <c r="B652" s="37"/>
      <c r="C652" s="327"/>
      <c r="D652" s="37"/>
      <c r="E652" s="37"/>
      <c r="F652" s="37"/>
      <c r="G652" s="37"/>
      <c r="H652" s="37"/>
      <c r="I652" s="37"/>
      <c r="J652" s="327"/>
      <c r="K652" s="37"/>
    </row>
    <row r="653" spans="1:16" x14ac:dyDescent="0.3">
      <c r="A653" s="60" t="s">
        <v>3613</v>
      </c>
      <c r="B653" s="325">
        <v>591</v>
      </c>
      <c r="C653" s="329" t="s">
        <v>5133</v>
      </c>
      <c r="D653" s="313" t="s">
        <v>75</v>
      </c>
      <c r="E653" s="313" t="s">
        <v>77</v>
      </c>
      <c r="F653" s="313" t="s">
        <v>78</v>
      </c>
      <c r="G653" s="313" t="s">
        <v>5135</v>
      </c>
      <c r="H653" s="314" t="s">
        <v>5136</v>
      </c>
      <c r="I653" s="315"/>
      <c r="J653" s="337" t="s">
        <v>5137</v>
      </c>
      <c r="K653" s="315"/>
    </row>
    <row r="654" spans="1:16" x14ac:dyDescent="0.3">
      <c r="A654" s="60" t="s">
        <v>3614</v>
      </c>
      <c r="B654" s="326"/>
      <c r="C654" s="330"/>
      <c r="D654" s="318"/>
      <c r="E654" s="318"/>
      <c r="F654" s="318"/>
      <c r="G654" s="318"/>
      <c r="H654" s="277" t="s">
        <v>5138</v>
      </c>
      <c r="I654" s="277" t="s">
        <v>5139</v>
      </c>
      <c r="J654" s="338" t="s">
        <v>5138</v>
      </c>
      <c r="K654" s="277" t="s">
        <v>5139</v>
      </c>
    </row>
    <row r="655" spans="1:16" ht="24" x14ac:dyDescent="0.3">
      <c r="A655" s="60" t="s">
        <v>3615</v>
      </c>
      <c r="B655" s="47"/>
      <c r="C655" s="331" t="s">
        <v>127</v>
      </c>
      <c r="D655" s="38" t="s">
        <v>741</v>
      </c>
      <c r="E655" s="279" t="s">
        <v>5540</v>
      </c>
      <c r="F655" s="280" t="s">
        <v>102</v>
      </c>
      <c r="G655" s="340"/>
      <c r="H655" s="342">
        <v>0</v>
      </c>
      <c r="I655" s="342">
        <v>0</v>
      </c>
      <c r="J655" s="342">
        <v>273.77</v>
      </c>
      <c r="K655" s="342">
        <v>275.57</v>
      </c>
      <c r="M655" s="343"/>
      <c r="N655" s="343"/>
      <c r="O655" s="343">
        <v>339.46</v>
      </c>
      <c r="P655" s="343">
        <v>341.69</v>
      </c>
    </row>
    <row r="656" spans="1:16" x14ac:dyDescent="0.3">
      <c r="A656" s="60" t="s">
        <v>3616</v>
      </c>
      <c r="B656" s="319"/>
      <c r="C656" s="332" t="s">
        <v>5140</v>
      </c>
      <c r="D656" s="281">
        <v>8</v>
      </c>
      <c r="E656" s="39" t="s">
        <v>5179</v>
      </c>
      <c r="F656" s="41" t="s">
        <v>33</v>
      </c>
      <c r="G656" s="106" t="s">
        <v>5255</v>
      </c>
      <c r="H656" s="71">
        <v>10.5</v>
      </c>
      <c r="I656" s="71">
        <v>12.14</v>
      </c>
      <c r="J656" s="71">
        <v>4.62</v>
      </c>
      <c r="K656" s="71">
        <v>5.34</v>
      </c>
      <c r="M656" s="81">
        <v>13.02</v>
      </c>
      <c r="N656" s="81">
        <v>15.06</v>
      </c>
      <c r="O656" s="81">
        <v>5.73</v>
      </c>
      <c r="P656" s="81">
        <v>6.63</v>
      </c>
    </row>
    <row r="657" spans="1:16" x14ac:dyDescent="0.3">
      <c r="A657" s="60" t="s">
        <v>3617</v>
      </c>
      <c r="B657" s="319"/>
      <c r="C657" s="332" t="s">
        <v>5140</v>
      </c>
      <c r="D657" s="281">
        <v>12</v>
      </c>
      <c r="E657" s="39" t="s">
        <v>5209</v>
      </c>
      <c r="F657" s="41" t="s">
        <v>33</v>
      </c>
      <c r="G657" s="106" t="s">
        <v>5255</v>
      </c>
      <c r="H657" s="71">
        <v>15.54</v>
      </c>
      <c r="I657" s="71">
        <v>17.98</v>
      </c>
      <c r="J657" s="71">
        <v>6.83</v>
      </c>
      <c r="K657" s="71">
        <v>7.91</v>
      </c>
      <c r="M657" s="81">
        <v>19.27</v>
      </c>
      <c r="N657" s="81">
        <v>22.3</v>
      </c>
      <c r="O657" s="81">
        <v>8.48</v>
      </c>
      <c r="P657" s="81">
        <v>9.81</v>
      </c>
    </row>
    <row r="658" spans="1:16" x14ac:dyDescent="0.3">
      <c r="A658" s="60" t="s">
        <v>3618</v>
      </c>
      <c r="B658" s="319"/>
      <c r="C658" s="333" t="s">
        <v>5145</v>
      </c>
      <c r="D658" s="320"/>
      <c r="E658" s="320"/>
      <c r="F658" s="320"/>
      <c r="G658" s="320"/>
      <c r="H658" s="320"/>
      <c r="I658" s="321"/>
      <c r="J658" s="353">
        <v>11.46</v>
      </c>
      <c r="K658" s="353">
        <v>13.25</v>
      </c>
      <c r="O658" s="351">
        <v>14.21</v>
      </c>
      <c r="P658" s="351">
        <v>16.440000000000001</v>
      </c>
    </row>
    <row r="659" spans="1:16" ht="24" x14ac:dyDescent="0.3">
      <c r="A659" s="60" t="s">
        <v>3619</v>
      </c>
      <c r="B659" s="319"/>
      <c r="C659" s="332" t="s">
        <v>5210</v>
      </c>
      <c r="D659" s="42" t="s">
        <v>5452</v>
      </c>
      <c r="E659" s="63" t="s">
        <v>5541</v>
      </c>
      <c r="F659" s="41" t="s">
        <v>102</v>
      </c>
      <c r="G659" s="106" t="s">
        <v>5154</v>
      </c>
      <c r="H659" s="71">
        <v>262.31</v>
      </c>
      <c r="I659" s="71">
        <v>262.31</v>
      </c>
      <c r="J659" s="71">
        <v>262.31</v>
      </c>
      <c r="K659" s="71">
        <v>262.31</v>
      </c>
      <c r="M659" s="81">
        <v>325.25</v>
      </c>
      <c r="N659" s="81">
        <v>325.25</v>
      </c>
      <c r="O659" s="81">
        <v>325.25</v>
      </c>
      <c r="P659" s="81">
        <v>325.25</v>
      </c>
    </row>
    <row r="660" spans="1:16" x14ac:dyDescent="0.3">
      <c r="A660" s="60" t="s">
        <v>3620</v>
      </c>
      <c r="B660" s="319"/>
      <c r="C660" s="333" t="s">
        <v>5151</v>
      </c>
      <c r="D660" s="320"/>
      <c r="E660" s="320"/>
      <c r="F660" s="320"/>
      <c r="G660" s="320"/>
      <c r="H660" s="320"/>
      <c r="I660" s="321"/>
      <c r="J660" s="353">
        <v>262.31</v>
      </c>
      <c r="K660" s="353">
        <v>262.31</v>
      </c>
      <c r="O660" s="351">
        <v>325.25</v>
      </c>
      <c r="P660" s="351">
        <v>325.25</v>
      </c>
    </row>
    <row r="661" spans="1:16" x14ac:dyDescent="0.25">
      <c r="A661" s="60" t="s">
        <v>3621</v>
      </c>
      <c r="B661" s="37"/>
      <c r="C661" s="327"/>
      <c r="D661" s="37"/>
      <c r="E661" s="37"/>
      <c r="F661" s="37"/>
      <c r="G661" s="37"/>
      <c r="H661" s="37"/>
      <c r="I661" s="37"/>
      <c r="J661" s="327"/>
      <c r="K661" s="37"/>
    </row>
    <row r="662" spans="1:16" x14ac:dyDescent="0.3">
      <c r="A662" s="60" t="s">
        <v>3622</v>
      </c>
      <c r="B662" s="325">
        <v>633</v>
      </c>
      <c r="C662" s="329" t="s">
        <v>5133</v>
      </c>
      <c r="D662" s="313" t="s">
        <v>75</v>
      </c>
      <c r="E662" s="313" t="s">
        <v>77</v>
      </c>
      <c r="F662" s="313" t="s">
        <v>78</v>
      </c>
      <c r="G662" s="313" t="s">
        <v>5135</v>
      </c>
      <c r="H662" s="314" t="s">
        <v>5136</v>
      </c>
      <c r="I662" s="315"/>
      <c r="J662" s="337" t="s">
        <v>5137</v>
      </c>
      <c r="K662" s="315"/>
    </row>
    <row r="663" spans="1:16" x14ac:dyDescent="0.3">
      <c r="A663" s="60" t="s">
        <v>3623</v>
      </c>
      <c r="B663" s="326"/>
      <c r="C663" s="330"/>
      <c r="D663" s="318"/>
      <c r="E663" s="318"/>
      <c r="F663" s="318"/>
      <c r="G663" s="318"/>
      <c r="H663" s="277" t="s">
        <v>5138</v>
      </c>
      <c r="I663" s="277" t="s">
        <v>5139</v>
      </c>
      <c r="J663" s="338" t="s">
        <v>5138</v>
      </c>
      <c r="K663" s="277" t="s">
        <v>5139</v>
      </c>
    </row>
    <row r="664" spans="1:16" ht="24" x14ac:dyDescent="0.3">
      <c r="A664" s="60" t="s">
        <v>3624</v>
      </c>
      <c r="B664" s="47"/>
      <c r="C664" s="331" t="s">
        <v>127</v>
      </c>
      <c r="D664" s="38" t="s">
        <v>596</v>
      </c>
      <c r="E664" s="279" t="s">
        <v>5542</v>
      </c>
      <c r="F664" s="280" t="s">
        <v>102</v>
      </c>
      <c r="G664" s="340"/>
      <c r="H664" s="342">
        <v>0</v>
      </c>
      <c r="I664" s="342">
        <v>0</v>
      </c>
      <c r="J664" s="342">
        <v>111.64</v>
      </c>
      <c r="K664" s="342">
        <v>111.88</v>
      </c>
      <c r="M664" s="343"/>
      <c r="N664" s="343"/>
      <c r="O664" s="343">
        <v>138.43</v>
      </c>
      <c r="P664" s="343">
        <v>138.72999999999999</v>
      </c>
    </row>
    <row r="665" spans="1:16" x14ac:dyDescent="0.3">
      <c r="A665" s="60" t="s">
        <v>3625</v>
      </c>
      <c r="B665" s="319"/>
      <c r="C665" s="332" t="s">
        <v>5140</v>
      </c>
      <c r="D665" s="281">
        <v>12</v>
      </c>
      <c r="E665" s="39" t="s">
        <v>5209</v>
      </c>
      <c r="F665" s="41" t="s">
        <v>33</v>
      </c>
      <c r="G665" s="106" t="s">
        <v>5229</v>
      </c>
      <c r="H665" s="71">
        <v>15.54</v>
      </c>
      <c r="I665" s="71">
        <v>17.98</v>
      </c>
      <c r="J665" s="71">
        <v>1.55</v>
      </c>
      <c r="K665" s="71">
        <v>1.79</v>
      </c>
      <c r="M665" s="81">
        <v>19.27</v>
      </c>
      <c r="N665" s="81">
        <v>22.3</v>
      </c>
      <c r="O665" s="81">
        <v>1.93</v>
      </c>
      <c r="P665" s="81">
        <v>2.23</v>
      </c>
    </row>
    <row r="666" spans="1:16" x14ac:dyDescent="0.3">
      <c r="A666" s="60" t="s">
        <v>3626</v>
      </c>
      <c r="B666" s="319"/>
      <c r="C666" s="333" t="s">
        <v>5145</v>
      </c>
      <c r="D666" s="320"/>
      <c r="E666" s="320"/>
      <c r="F666" s="320"/>
      <c r="G666" s="320"/>
      <c r="H666" s="320"/>
      <c r="I666" s="321"/>
      <c r="J666" s="353">
        <v>1.55</v>
      </c>
      <c r="K666" s="353">
        <v>1.79</v>
      </c>
      <c r="O666" s="351">
        <v>1.93</v>
      </c>
      <c r="P666" s="351">
        <v>2.23</v>
      </c>
    </row>
    <row r="667" spans="1:16" x14ac:dyDescent="0.3">
      <c r="A667" s="60" t="s">
        <v>3627</v>
      </c>
      <c r="B667" s="319"/>
      <c r="C667" s="332" t="s">
        <v>5210</v>
      </c>
      <c r="D667" s="42" t="s">
        <v>5453</v>
      </c>
      <c r="E667" s="39" t="s">
        <v>5454</v>
      </c>
      <c r="F667" s="41" t="s">
        <v>102</v>
      </c>
      <c r="G667" s="106" t="s">
        <v>5154</v>
      </c>
      <c r="H667" s="71">
        <v>110.08</v>
      </c>
      <c r="I667" s="71">
        <v>110.08</v>
      </c>
      <c r="J667" s="71">
        <v>110.08</v>
      </c>
      <c r="K667" s="71">
        <v>110.08</v>
      </c>
      <c r="M667" s="81">
        <v>136.5</v>
      </c>
      <c r="N667" s="81">
        <v>136.5</v>
      </c>
      <c r="O667" s="81">
        <v>136.5</v>
      </c>
      <c r="P667" s="81">
        <v>136.5</v>
      </c>
    </row>
    <row r="668" spans="1:16" x14ac:dyDescent="0.3">
      <c r="A668" s="60" t="s">
        <v>3628</v>
      </c>
      <c r="B668" s="319"/>
      <c r="C668" s="333" t="s">
        <v>5151</v>
      </c>
      <c r="D668" s="320"/>
      <c r="E668" s="320"/>
      <c r="F668" s="320"/>
      <c r="G668" s="320"/>
      <c r="H668" s="320"/>
      <c r="I668" s="321"/>
      <c r="J668" s="353">
        <v>110.08</v>
      </c>
      <c r="K668" s="353">
        <v>110.08</v>
      </c>
      <c r="O668" s="351">
        <v>136.5</v>
      </c>
      <c r="P668" s="351">
        <v>136.5</v>
      </c>
    </row>
    <row r="669" spans="1:16" x14ac:dyDescent="0.25">
      <c r="A669" s="60" t="s">
        <v>3629</v>
      </c>
      <c r="B669" s="37"/>
      <c r="C669" s="327"/>
      <c r="D669" s="37"/>
      <c r="E669" s="37"/>
      <c r="F669" s="37"/>
      <c r="G669" s="37"/>
      <c r="H669" s="37"/>
      <c r="I669" s="37"/>
      <c r="J669" s="327"/>
      <c r="K669" s="37"/>
    </row>
    <row r="670" spans="1:16" x14ac:dyDescent="0.3">
      <c r="A670" s="60" t="s">
        <v>3630</v>
      </c>
      <c r="B670" s="325">
        <v>635</v>
      </c>
      <c r="C670" s="329" t="s">
        <v>5133</v>
      </c>
      <c r="D670" s="313" t="s">
        <v>75</v>
      </c>
      <c r="E670" s="313" t="s">
        <v>77</v>
      </c>
      <c r="F670" s="313" t="s">
        <v>78</v>
      </c>
      <c r="G670" s="313" t="s">
        <v>5135</v>
      </c>
      <c r="H670" s="314" t="s">
        <v>5136</v>
      </c>
      <c r="I670" s="315"/>
      <c r="J670" s="337" t="s">
        <v>5137</v>
      </c>
      <c r="K670" s="315"/>
    </row>
    <row r="671" spans="1:16" x14ac:dyDescent="0.3">
      <c r="A671" s="60" t="s">
        <v>3631</v>
      </c>
      <c r="B671" s="326"/>
      <c r="C671" s="330"/>
      <c r="D671" s="318"/>
      <c r="E671" s="318"/>
      <c r="F671" s="318"/>
      <c r="G671" s="318"/>
      <c r="H671" s="277" t="s">
        <v>5138</v>
      </c>
      <c r="I671" s="277" t="s">
        <v>5139</v>
      </c>
      <c r="J671" s="338" t="s">
        <v>5138</v>
      </c>
      <c r="K671" s="277" t="s">
        <v>5139</v>
      </c>
    </row>
    <row r="672" spans="1:16" ht="24" x14ac:dyDescent="0.3">
      <c r="A672" s="60" t="s">
        <v>3632</v>
      </c>
      <c r="B672" s="47"/>
      <c r="C672" s="331" t="s">
        <v>127</v>
      </c>
      <c r="D672" s="38" t="s">
        <v>1011</v>
      </c>
      <c r="E672" s="279" t="s">
        <v>5543</v>
      </c>
      <c r="F672" s="280" t="s">
        <v>102</v>
      </c>
      <c r="G672" s="340"/>
      <c r="H672" s="342">
        <v>0</v>
      </c>
      <c r="I672" s="342">
        <v>0</v>
      </c>
      <c r="J672" s="342">
        <v>150.56</v>
      </c>
      <c r="K672" s="342">
        <v>152.6</v>
      </c>
      <c r="M672" s="343"/>
      <c r="N672" s="343"/>
      <c r="O672" s="343">
        <v>186.69</v>
      </c>
      <c r="P672" s="343">
        <v>189.22</v>
      </c>
    </row>
    <row r="673" spans="1:16" x14ac:dyDescent="0.3">
      <c r="A673" s="60" t="s">
        <v>3633</v>
      </c>
      <c r="B673" s="319"/>
      <c r="C673" s="332" t="s">
        <v>5140</v>
      </c>
      <c r="D673" s="281">
        <v>12</v>
      </c>
      <c r="E673" s="39" t="s">
        <v>5209</v>
      </c>
      <c r="F673" s="41" t="s">
        <v>33</v>
      </c>
      <c r="G673" s="106" t="s">
        <v>5369</v>
      </c>
      <c r="H673" s="71">
        <v>15.54</v>
      </c>
      <c r="I673" s="71">
        <v>17.98</v>
      </c>
      <c r="J673" s="71">
        <v>7.77</v>
      </c>
      <c r="K673" s="71">
        <v>8.99</v>
      </c>
      <c r="M673" s="81">
        <v>19.27</v>
      </c>
      <c r="N673" s="81">
        <v>22.3</v>
      </c>
      <c r="O673" s="81">
        <v>9.64</v>
      </c>
      <c r="P673" s="81">
        <v>11.15</v>
      </c>
    </row>
    <row r="674" spans="1:16" x14ac:dyDescent="0.3">
      <c r="A674" s="60" t="s">
        <v>3634</v>
      </c>
      <c r="B674" s="319"/>
      <c r="C674" s="332" t="s">
        <v>5140</v>
      </c>
      <c r="D674" s="281">
        <v>8</v>
      </c>
      <c r="E674" s="39" t="s">
        <v>5179</v>
      </c>
      <c r="F674" s="41" t="s">
        <v>33</v>
      </c>
      <c r="G674" s="106" t="s">
        <v>5369</v>
      </c>
      <c r="H674" s="71">
        <v>10.5</v>
      </c>
      <c r="I674" s="71">
        <v>12.14</v>
      </c>
      <c r="J674" s="71">
        <v>5.25</v>
      </c>
      <c r="K674" s="71">
        <v>6.07</v>
      </c>
      <c r="M674" s="81">
        <v>13.02</v>
      </c>
      <c r="N674" s="81">
        <v>15.06</v>
      </c>
      <c r="O674" s="81">
        <v>6.51</v>
      </c>
      <c r="P674" s="81">
        <v>7.53</v>
      </c>
    </row>
    <row r="675" spans="1:16" x14ac:dyDescent="0.3">
      <c r="A675" s="60" t="s">
        <v>3635</v>
      </c>
      <c r="B675" s="319"/>
      <c r="C675" s="333" t="s">
        <v>5145</v>
      </c>
      <c r="D675" s="320"/>
      <c r="E675" s="320"/>
      <c r="F675" s="320"/>
      <c r="G675" s="320"/>
      <c r="H675" s="320"/>
      <c r="I675" s="321"/>
      <c r="J675" s="353">
        <v>13.02</v>
      </c>
      <c r="K675" s="353">
        <v>15.06</v>
      </c>
      <c r="O675" s="351">
        <v>16.149999999999999</v>
      </c>
      <c r="P675" s="351">
        <v>18.68</v>
      </c>
    </row>
    <row r="676" spans="1:16" x14ac:dyDescent="0.3">
      <c r="A676" s="60" t="s">
        <v>3636</v>
      </c>
      <c r="B676" s="319"/>
      <c r="C676" s="332" t="s">
        <v>5140</v>
      </c>
      <c r="D676" s="42" t="s">
        <v>5376</v>
      </c>
      <c r="E676" s="39" t="s">
        <v>5377</v>
      </c>
      <c r="F676" s="41" t="s">
        <v>5170</v>
      </c>
      <c r="G676" s="106" t="s">
        <v>5154</v>
      </c>
      <c r="H676" s="71">
        <v>120.97</v>
      </c>
      <c r="I676" s="71">
        <v>120.97</v>
      </c>
      <c r="J676" s="71">
        <v>120.97</v>
      </c>
      <c r="K676" s="71">
        <v>120.97</v>
      </c>
      <c r="M676" s="81">
        <v>150</v>
      </c>
      <c r="N676" s="81">
        <v>150</v>
      </c>
      <c r="O676" s="81">
        <v>150</v>
      </c>
      <c r="P676" s="81">
        <v>150</v>
      </c>
    </row>
    <row r="677" spans="1:16" ht="36" x14ac:dyDescent="0.3">
      <c r="A677" s="60" t="s">
        <v>3637</v>
      </c>
      <c r="B677" s="319"/>
      <c r="C677" s="332" t="s">
        <v>5210</v>
      </c>
      <c r="D677" s="42" t="s">
        <v>5378</v>
      </c>
      <c r="E677" s="63" t="s">
        <v>5531</v>
      </c>
      <c r="F677" s="41" t="s">
        <v>102</v>
      </c>
      <c r="G677" s="106" t="s">
        <v>5154</v>
      </c>
      <c r="H677" s="71">
        <v>137.54</v>
      </c>
      <c r="I677" s="71">
        <v>137.54</v>
      </c>
      <c r="J677" s="71">
        <v>137.54</v>
      </c>
      <c r="K677" s="71">
        <v>137.54</v>
      </c>
      <c r="M677" s="81">
        <v>170.54</v>
      </c>
      <c r="N677" s="81">
        <v>170.54</v>
      </c>
      <c r="O677" s="81">
        <v>170.54</v>
      </c>
      <c r="P677" s="81">
        <v>170.54</v>
      </c>
    </row>
    <row r="678" spans="1:16" x14ac:dyDescent="0.3">
      <c r="A678" s="60" t="s">
        <v>3638</v>
      </c>
      <c r="B678" s="319"/>
      <c r="C678" s="333" t="s">
        <v>5151</v>
      </c>
      <c r="D678" s="320"/>
      <c r="E678" s="320"/>
      <c r="F678" s="320"/>
      <c r="G678" s="320"/>
      <c r="H678" s="320"/>
      <c r="I678" s="321"/>
      <c r="J678" s="353">
        <v>137.54</v>
      </c>
      <c r="K678" s="353">
        <v>137.54</v>
      </c>
      <c r="O678" s="351">
        <v>170.54</v>
      </c>
      <c r="P678" s="351">
        <v>170.54</v>
      </c>
    </row>
    <row r="679" spans="1:16" x14ac:dyDescent="0.25">
      <c r="A679" s="60" t="s">
        <v>3639</v>
      </c>
      <c r="B679" s="37"/>
      <c r="C679" s="327"/>
      <c r="D679" s="37"/>
      <c r="E679" s="37"/>
      <c r="F679" s="37"/>
      <c r="G679" s="37"/>
      <c r="H679" s="37"/>
      <c r="I679" s="37"/>
      <c r="J679" s="327"/>
      <c r="K679" s="37"/>
    </row>
    <row r="680" spans="1:16" x14ac:dyDescent="0.3">
      <c r="A680" s="60" t="s">
        <v>3640</v>
      </c>
      <c r="B680" s="325">
        <v>639</v>
      </c>
      <c r="C680" s="329" t="s">
        <v>5133</v>
      </c>
      <c r="D680" s="313" t="s">
        <v>75</v>
      </c>
      <c r="E680" s="313" t="s">
        <v>77</v>
      </c>
      <c r="F680" s="313" t="s">
        <v>78</v>
      </c>
      <c r="G680" s="313" t="s">
        <v>5135</v>
      </c>
      <c r="H680" s="314" t="s">
        <v>5136</v>
      </c>
      <c r="I680" s="315"/>
      <c r="J680" s="337" t="s">
        <v>5137</v>
      </c>
      <c r="K680" s="315"/>
    </row>
    <row r="681" spans="1:16" x14ac:dyDescent="0.3">
      <c r="A681" s="60" t="s">
        <v>3641</v>
      </c>
      <c r="B681" s="326"/>
      <c r="C681" s="330"/>
      <c r="D681" s="318"/>
      <c r="E681" s="318"/>
      <c r="F681" s="318"/>
      <c r="G681" s="318"/>
      <c r="H681" s="277" t="s">
        <v>5138</v>
      </c>
      <c r="I681" s="277" t="s">
        <v>5139</v>
      </c>
      <c r="J681" s="338" t="s">
        <v>5138</v>
      </c>
      <c r="K681" s="277" t="s">
        <v>5139</v>
      </c>
    </row>
    <row r="682" spans="1:16" x14ac:dyDescent="0.3">
      <c r="A682" s="60" t="s">
        <v>3642</v>
      </c>
      <c r="B682" s="47"/>
      <c r="C682" s="331" t="s">
        <v>127</v>
      </c>
      <c r="D682" s="38" t="s">
        <v>562</v>
      </c>
      <c r="E682" s="282" t="s">
        <v>563</v>
      </c>
      <c r="F682" s="280" t="s">
        <v>102</v>
      </c>
      <c r="G682" s="340"/>
      <c r="H682" s="342">
        <v>0</v>
      </c>
      <c r="I682" s="342">
        <v>0</v>
      </c>
      <c r="J682" s="342">
        <v>9.49</v>
      </c>
      <c r="K682" s="342">
        <v>10.92</v>
      </c>
      <c r="M682" s="343"/>
      <c r="N682" s="343"/>
      <c r="O682" s="343">
        <v>11.77</v>
      </c>
      <c r="P682" s="343">
        <v>13.55</v>
      </c>
    </row>
    <row r="683" spans="1:16" x14ac:dyDescent="0.3">
      <c r="A683" s="60" t="s">
        <v>3643</v>
      </c>
      <c r="B683" s="319"/>
      <c r="C683" s="332" t="s">
        <v>5140</v>
      </c>
      <c r="D683" s="281">
        <v>25</v>
      </c>
      <c r="E683" s="39" t="s">
        <v>5228</v>
      </c>
      <c r="F683" s="41" t="s">
        <v>33</v>
      </c>
      <c r="G683" s="106" t="s">
        <v>5455</v>
      </c>
      <c r="H683" s="71">
        <v>15.54</v>
      </c>
      <c r="I683" s="71">
        <v>17.98</v>
      </c>
      <c r="J683" s="71">
        <v>5.43</v>
      </c>
      <c r="K683" s="71">
        <v>6.29</v>
      </c>
      <c r="M683" s="81">
        <v>19.27</v>
      </c>
      <c r="N683" s="81">
        <v>22.3</v>
      </c>
      <c r="O683" s="81">
        <v>6.74</v>
      </c>
      <c r="P683" s="81">
        <v>7.81</v>
      </c>
    </row>
    <row r="684" spans="1:16" x14ac:dyDescent="0.3">
      <c r="A684" s="60" t="s">
        <v>3644</v>
      </c>
      <c r="B684" s="319"/>
      <c r="C684" s="332" t="s">
        <v>5140</v>
      </c>
      <c r="D684" s="281">
        <v>8</v>
      </c>
      <c r="E684" s="39" t="s">
        <v>5179</v>
      </c>
      <c r="F684" s="41" t="s">
        <v>33</v>
      </c>
      <c r="G684" s="106" t="s">
        <v>5455</v>
      </c>
      <c r="H684" s="71">
        <v>10.5</v>
      </c>
      <c r="I684" s="71">
        <v>12.14</v>
      </c>
      <c r="J684" s="71">
        <v>3.67</v>
      </c>
      <c r="K684" s="71">
        <v>4.25</v>
      </c>
      <c r="M684" s="81">
        <v>13.02</v>
      </c>
      <c r="N684" s="81">
        <v>15.06</v>
      </c>
      <c r="O684" s="81">
        <v>4.5599999999999996</v>
      </c>
      <c r="P684" s="81">
        <v>5.27</v>
      </c>
    </row>
    <row r="685" spans="1:16" x14ac:dyDescent="0.3">
      <c r="A685" s="60" t="s">
        <v>3645</v>
      </c>
      <c r="B685" s="319"/>
      <c r="C685" s="333" t="s">
        <v>5145</v>
      </c>
      <c r="D685" s="320"/>
      <c r="E685" s="320"/>
      <c r="F685" s="320"/>
      <c r="G685" s="320"/>
      <c r="H685" s="320"/>
      <c r="I685" s="321"/>
      <c r="J685" s="353">
        <v>9.11</v>
      </c>
      <c r="K685" s="353">
        <v>10.54</v>
      </c>
      <c r="O685" s="351">
        <v>11.3</v>
      </c>
      <c r="P685" s="351">
        <v>13.08</v>
      </c>
    </row>
    <row r="686" spans="1:16" ht="36" x14ac:dyDescent="0.3">
      <c r="A686" s="60" t="s">
        <v>3646</v>
      </c>
      <c r="B686" s="319"/>
      <c r="C686" s="332" t="s">
        <v>5140</v>
      </c>
      <c r="D686" s="40">
        <v>2977</v>
      </c>
      <c r="E686" s="63" t="s">
        <v>5544</v>
      </c>
      <c r="F686" s="41" t="s">
        <v>5170</v>
      </c>
      <c r="G686" s="106" t="s">
        <v>5154</v>
      </c>
      <c r="H686" s="71">
        <v>0.37</v>
      </c>
      <c r="I686" s="71">
        <v>0.37</v>
      </c>
      <c r="J686" s="71">
        <v>0.37</v>
      </c>
      <c r="K686" s="71">
        <v>0.37</v>
      </c>
      <c r="M686" s="81">
        <v>0.47</v>
      </c>
      <c r="N686" s="81">
        <v>0.47</v>
      </c>
      <c r="O686" s="81">
        <v>0.47</v>
      </c>
      <c r="P686" s="81">
        <v>0.47</v>
      </c>
    </row>
    <row r="687" spans="1:16" x14ac:dyDescent="0.3">
      <c r="A687" s="60" t="s">
        <v>3647</v>
      </c>
      <c r="B687" s="319"/>
      <c r="C687" s="333" t="s">
        <v>5151</v>
      </c>
      <c r="D687" s="320"/>
      <c r="E687" s="320"/>
      <c r="F687" s="320"/>
      <c r="G687" s="320"/>
      <c r="H687" s="320"/>
      <c r="I687" s="321"/>
      <c r="J687" s="353">
        <v>0.37</v>
      </c>
      <c r="K687" s="353">
        <v>0.37</v>
      </c>
      <c r="O687" s="351">
        <v>0.47</v>
      </c>
      <c r="P687" s="351">
        <v>0.47</v>
      </c>
    </row>
    <row r="688" spans="1:16" x14ac:dyDescent="0.25">
      <c r="A688" s="60" t="s">
        <v>3648</v>
      </c>
      <c r="B688" s="37"/>
      <c r="C688" s="327"/>
      <c r="D688" s="37"/>
      <c r="E688" s="37"/>
      <c r="F688" s="37"/>
      <c r="G688" s="37"/>
      <c r="H688" s="37"/>
      <c r="I688" s="37"/>
      <c r="J688" s="327"/>
      <c r="K688" s="37"/>
    </row>
    <row r="689" spans="1:16" x14ac:dyDescent="0.3">
      <c r="A689" s="60" t="s">
        <v>3649</v>
      </c>
      <c r="B689" s="325">
        <v>640</v>
      </c>
      <c r="C689" s="329" t="s">
        <v>5133</v>
      </c>
      <c r="D689" s="313" t="s">
        <v>75</v>
      </c>
      <c r="E689" s="313" t="s">
        <v>77</v>
      </c>
      <c r="F689" s="313" t="s">
        <v>78</v>
      </c>
      <c r="G689" s="313" t="s">
        <v>5135</v>
      </c>
      <c r="H689" s="314" t="s">
        <v>5136</v>
      </c>
      <c r="I689" s="315"/>
      <c r="J689" s="337" t="s">
        <v>5137</v>
      </c>
      <c r="K689" s="315"/>
    </row>
    <row r="690" spans="1:16" x14ac:dyDescent="0.3">
      <c r="A690" s="60" t="s">
        <v>3650</v>
      </c>
      <c r="B690" s="326"/>
      <c r="C690" s="330"/>
      <c r="D690" s="318"/>
      <c r="E690" s="318"/>
      <c r="F690" s="318"/>
      <c r="G690" s="318"/>
      <c r="H690" s="277" t="s">
        <v>5138</v>
      </c>
      <c r="I690" s="277" t="s">
        <v>5139</v>
      </c>
      <c r="J690" s="338" t="s">
        <v>5138</v>
      </c>
      <c r="K690" s="277" t="s">
        <v>5139</v>
      </c>
    </row>
    <row r="691" spans="1:16" x14ac:dyDescent="0.3">
      <c r="A691" s="60" t="s">
        <v>3651</v>
      </c>
      <c r="B691" s="47"/>
      <c r="C691" s="331" t="s">
        <v>127</v>
      </c>
      <c r="D691" s="38" t="s">
        <v>565</v>
      </c>
      <c r="E691" s="282" t="s">
        <v>566</v>
      </c>
      <c r="F691" s="280" t="s">
        <v>102</v>
      </c>
      <c r="G691" s="340"/>
      <c r="H691" s="342">
        <v>0</v>
      </c>
      <c r="I691" s="342">
        <v>0</v>
      </c>
      <c r="J691" s="342">
        <v>20.76</v>
      </c>
      <c r="K691" s="342">
        <v>22.61</v>
      </c>
      <c r="M691" s="343"/>
      <c r="N691" s="343"/>
      <c r="O691" s="343">
        <v>25.75</v>
      </c>
      <c r="P691" s="343">
        <v>28.04</v>
      </c>
    </row>
    <row r="692" spans="1:16" x14ac:dyDescent="0.3">
      <c r="A692" s="60" t="s">
        <v>3652</v>
      </c>
      <c r="B692" s="319"/>
      <c r="C692" s="332" t="s">
        <v>5140</v>
      </c>
      <c r="D692" s="281">
        <v>12</v>
      </c>
      <c r="E692" s="39" t="s">
        <v>5209</v>
      </c>
      <c r="F692" s="41" t="s">
        <v>33</v>
      </c>
      <c r="G692" s="106" t="s">
        <v>5456</v>
      </c>
      <c r="H692" s="71">
        <v>15.54</v>
      </c>
      <c r="I692" s="71">
        <v>17.98</v>
      </c>
      <c r="J692" s="71">
        <v>6.99</v>
      </c>
      <c r="K692" s="71">
        <v>8.09</v>
      </c>
      <c r="M692" s="81">
        <v>19.27</v>
      </c>
      <c r="N692" s="81">
        <v>22.3</v>
      </c>
      <c r="O692" s="81">
        <v>8.67</v>
      </c>
      <c r="P692" s="81">
        <v>10.039999999999999</v>
      </c>
    </row>
    <row r="693" spans="1:16" x14ac:dyDescent="0.3">
      <c r="A693" s="60" t="s">
        <v>3653</v>
      </c>
      <c r="B693" s="319"/>
      <c r="C693" s="332" t="s">
        <v>5140</v>
      </c>
      <c r="D693" s="281">
        <v>8</v>
      </c>
      <c r="E693" s="39" t="s">
        <v>5179</v>
      </c>
      <c r="F693" s="41" t="s">
        <v>33</v>
      </c>
      <c r="G693" s="106" t="s">
        <v>5456</v>
      </c>
      <c r="H693" s="71">
        <v>10.5</v>
      </c>
      <c r="I693" s="71">
        <v>12.14</v>
      </c>
      <c r="J693" s="71">
        <v>4.72</v>
      </c>
      <c r="K693" s="71">
        <v>5.46</v>
      </c>
      <c r="M693" s="81">
        <v>13.02</v>
      </c>
      <c r="N693" s="81">
        <v>15.06</v>
      </c>
      <c r="O693" s="81">
        <v>5.86</v>
      </c>
      <c r="P693" s="81">
        <v>6.78</v>
      </c>
    </row>
    <row r="694" spans="1:16" x14ac:dyDescent="0.3">
      <c r="A694" s="60" t="s">
        <v>3654</v>
      </c>
      <c r="B694" s="319"/>
      <c r="C694" s="333" t="s">
        <v>5145</v>
      </c>
      <c r="D694" s="320"/>
      <c r="E694" s="320"/>
      <c r="F694" s="320"/>
      <c r="G694" s="320"/>
      <c r="H694" s="320"/>
      <c r="I694" s="321"/>
      <c r="J694" s="353">
        <v>11.71</v>
      </c>
      <c r="K694" s="353">
        <v>13.56</v>
      </c>
      <c r="O694" s="351">
        <v>14.53</v>
      </c>
      <c r="P694" s="351">
        <v>16.82</v>
      </c>
    </row>
    <row r="695" spans="1:16" x14ac:dyDescent="0.3">
      <c r="A695" s="60" t="s">
        <v>3655</v>
      </c>
      <c r="B695" s="319"/>
      <c r="C695" s="332" t="s">
        <v>5140</v>
      </c>
      <c r="D695" s="40">
        <v>3712</v>
      </c>
      <c r="E695" s="39" t="s">
        <v>5457</v>
      </c>
      <c r="F695" s="41" t="s">
        <v>5170</v>
      </c>
      <c r="G695" s="106" t="s">
        <v>5154</v>
      </c>
      <c r="H695" s="71">
        <v>9.0399999999999991</v>
      </c>
      <c r="I695" s="71">
        <v>9.0399999999999991</v>
      </c>
      <c r="J695" s="71">
        <v>9.0399999999999991</v>
      </c>
      <c r="K695" s="71">
        <v>9.0399999999999991</v>
      </c>
      <c r="M695" s="81">
        <v>11.22</v>
      </c>
      <c r="N695" s="81">
        <v>11.22</v>
      </c>
      <c r="O695" s="81">
        <v>11.22</v>
      </c>
      <c r="P695" s="81">
        <v>11.22</v>
      </c>
    </row>
    <row r="696" spans="1:16" x14ac:dyDescent="0.3">
      <c r="A696" s="60" t="s">
        <v>3656</v>
      </c>
      <c r="B696" s="319"/>
      <c r="C696" s="333" t="s">
        <v>5151</v>
      </c>
      <c r="D696" s="320"/>
      <c r="E696" s="320"/>
      <c r="F696" s="320"/>
      <c r="G696" s="320"/>
      <c r="H696" s="320"/>
      <c r="I696" s="321"/>
      <c r="J696" s="353">
        <v>9.0399999999999991</v>
      </c>
      <c r="K696" s="353">
        <v>9.0399999999999991</v>
      </c>
      <c r="O696" s="351">
        <v>11.22</v>
      </c>
      <c r="P696" s="351">
        <v>11.22</v>
      </c>
    </row>
    <row r="697" spans="1:16" x14ac:dyDescent="0.25">
      <c r="A697" s="60" t="s">
        <v>3657</v>
      </c>
      <c r="B697" s="37"/>
      <c r="C697" s="327"/>
      <c r="D697" s="37"/>
      <c r="E697" s="37"/>
      <c r="F697" s="37"/>
      <c r="G697" s="37"/>
      <c r="H697" s="37"/>
      <c r="I697" s="37"/>
      <c r="J697" s="327"/>
      <c r="K697" s="37"/>
    </row>
    <row r="698" spans="1:16" x14ac:dyDescent="0.3">
      <c r="A698" s="60" t="s">
        <v>3658</v>
      </c>
      <c r="B698" s="325">
        <v>690</v>
      </c>
      <c r="C698" s="329" t="s">
        <v>5133</v>
      </c>
      <c r="D698" s="313" t="s">
        <v>75</v>
      </c>
      <c r="E698" s="313" t="s">
        <v>77</v>
      </c>
      <c r="F698" s="313" t="s">
        <v>78</v>
      </c>
      <c r="G698" s="313" t="s">
        <v>5135</v>
      </c>
      <c r="H698" s="314" t="s">
        <v>5136</v>
      </c>
      <c r="I698" s="315"/>
      <c r="J698" s="337" t="s">
        <v>5137</v>
      </c>
      <c r="K698" s="315"/>
    </row>
    <row r="699" spans="1:16" x14ac:dyDescent="0.3">
      <c r="A699" s="60" t="s">
        <v>3659</v>
      </c>
      <c r="B699" s="326"/>
      <c r="C699" s="330"/>
      <c r="D699" s="318"/>
      <c r="E699" s="318"/>
      <c r="F699" s="318"/>
      <c r="G699" s="318"/>
      <c r="H699" s="277" t="s">
        <v>5138</v>
      </c>
      <c r="I699" s="277" t="s">
        <v>5139</v>
      </c>
      <c r="J699" s="338" t="s">
        <v>5138</v>
      </c>
      <c r="K699" s="277" t="s">
        <v>5139</v>
      </c>
    </row>
    <row r="700" spans="1:16" ht="24" x14ac:dyDescent="0.3">
      <c r="A700" s="60" t="s">
        <v>3660</v>
      </c>
      <c r="B700" s="47"/>
      <c r="C700" s="331" t="s">
        <v>127</v>
      </c>
      <c r="D700" s="38" t="s">
        <v>296</v>
      </c>
      <c r="E700" s="279" t="s">
        <v>5545</v>
      </c>
      <c r="F700" s="280" t="s">
        <v>108</v>
      </c>
      <c r="G700" s="340"/>
      <c r="H700" s="342">
        <v>0</v>
      </c>
      <c r="I700" s="342">
        <v>0</v>
      </c>
      <c r="J700" s="342">
        <v>376.96</v>
      </c>
      <c r="K700" s="342">
        <v>393.89</v>
      </c>
      <c r="M700" s="343"/>
      <c r="N700" s="343"/>
      <c r="O700" s="343">
        <v>467.41</v>
      </c>
      <c r="P700" s="343">
        <v>488.4</v>
      </c>
    </row>
    <row r="701" spans="1:16" x14ac:dyDescent="0.3">
      <c r="A701" s="60" t="s">
        <v>3661</v>
      </c>
      <c r="B701" s="319"/>
      <c r="C701" s="332" t="s">
        <v>5140</v>
      </c>
      <c r="D701" s="281">
        <v>10</v>
      </c>
      <c r="E701" s="39" t="s">
        <v>5182</v>
      </c>
      <c r="F701" s="41" t="s">
        <v>33</v>
      </c>
      <c r="G701" s="106" t="s">
        <v>5458</v>
      </c>
      <c r="H701" s="71">
        <v>15.54</v>
      </c>
      <c r="I701" s="71">
        <v>17.98</v>
      </c>
      <c r="J701" s="71">
        <v>5.51</v>
      </c>
      <c r="K701" s="71">
        <v>6.37</v>
      </c>
      <c r="M701" s="81">
        <v>19.27</v>
      </c>
      <c r="N701" s="81">
        <v>22.3</v>
      </c>
      <c r="O701" s="81">
        <v>6.84</v>
      </c>
      <c r="P701" s="81">
        <v>7.91</v>
      </c>
    </row>
    <row r="702" spans="1:16" x14ac:dyDescent="0.3">
      <c r="A702" s="60" t="s">
        <v>3662</v>
      </c>
      <c r="B702" s="319"/>
      <c r="C702" s="332" t="s">
        <v>5140</v>
      </c>
      <c r="D702" s="281">
        <v>8</v>
      </c>
      <c r="E702" s="39" t="s">
        <v>5179</v>
      </c>
      <c r="F702" s="41" t="s">
        <v>33</v>
      </c>
      <c r="G702" s="106" t="s">
        <v>5459</v>
      </c>
      <c r="H702" s="71">
        <v>10.5</v>
      </c>
      <c r="I702" s="71">
        <v>12.14</v>
      </c>
      <c r="J702" s="71">
        <v>19.329999999999998</v>
      </c>
      <c r="K702" s="71">
        <v>22.37</v>
      </c>
      <c r="M702" s="81">
        <v>13.02</v>
      </c>
      <c r="N702" s="81">
        <v>15.06</v>
      </c>
      <c r="O702" s="81">
        <v>23.98</v>
      </c>
      <c r="P702" s="81">
        <v>27.74</v>
      </c>
    </row>
    <row r="703" spans="1:16" x14ac:dyDescent="0.3">
      <c r="A703" s="60" t="s">
        <v>3663</v>
      </c>
      <c r="B703" s="319"/>
      <c r="C703" s="332" t="s">
        <v>5140</v>
      </c>
      <c r="D703" s="281">
        <v>6</v>
      </c>
      <c r="E703" s="39" t="s">
        <v>5143</v>
      </c>
      <c r="F703" s="41" t="s">
        <v>33</v>
      </c>
      <c r="G703" s="106" t="s">
        <v>5460</v>
      </c>
      <c r="H703" s="71">
        <v>15.54</v>
      </c>
      <c r="I703" s="71">
        <v>17.98</v>
      </c>
      <c r="J703" s="71">
        <v>22.86</v>
      </c>
      <c r="K703" s="71">
        <v>26.46</v>
      </c>
      <c r="M703" s="81">
        <v>19.27</v>
      </c>
      <c r="N703" s="81">
        <v>22.3</v>
      </c>
      <c r="O703" s="81">
        <v>28.35</v>
      </c>
      <c r="P703" s="81">
        <v>32.81</v>
      </c>
    </row>
    <row r="704" spans="1:16" x14ac:dyDescent="0.3">
      <c r="A704" s="60" t="s">
        <v>3664</v>
      </c>
      <c r="B704" s="319"/>
      <c r="C704" s="332" t="s">
        <v>5140</v>
      </c>
      <c r="D704" s="281">
        <v>4</v>
      </c>
      <c r="E704" s="39" t="s">
        <v>5152</v>
      </c>
      <c r="F704" s="41" t="s">
        <v>33</v>
      </c>
      <c r="G704" s="106" t="s">
        <v>5461</v>
      </c>
      <c r="H704" s="71">
        <v>15.54</v>
      </c>
      <c r="I704" s="71">
        <v>17.98</v>
      </c>
      <c r="J704" s="71">
        <v>20.79</v>
      </c>
      <c r="K704" s="71">
        <v>24.06</v>
      </c>
      <c r="M704" s="81">
        <v>19.27</v>
      </c>
      <c r="N704" s="81">
        <v>22.3</v>
      </c>
      <c r="O704" s="81">
        <v>25.78</v>
      </c>
      <c r="P704" s="81">
        <v>29.84</v>
      </c>
    </row>
    <row r="705" spans="1:16" x14ac:dyDescent="0.3">
      <c r="A705" s="60" t="s">
        <v>3665</v>
      </c>
      <c r="B705" s="319"/>
      <c r="C705" s="332" t="s">
        <v>5140</v>
      </c>
      <c r="D705" s="281">
        <v>32</v>
      </c>
      <c r="E705" s="39" t="s">
        <v>5177</v>
      </c>
      <c r="F705" s="41" t="s">
        <v>33</v>
      </c>
      <c r="G705" s="106" t="s">
        <v>5462</v>
      </c>
      <c r="H705" s="71">
        <v>11.15</v>
      </c>
      <c r="I705" s="71">
        <v>12.9</v>
      </c>
      <c r="J705" s="71">
        <v>2.91</v>
      </c>
      <c r="K705" s="71">
        <v>3.37</v>
      </c>
      <c r="M705" s="81">
        <v>13.83</v>
      </c>
      <c r="N705" s="81">
        <v>16</v>
      </c>
      <c r="O705" s="81">
        <v>3.61</v>
      </c>
      <c r="P705" s="81">
        <v>4.18</v>
      </c>
    </row>
    <row r="706" spans="1:16" x14ac:dyDescent="0.3">
      <c r="A706" s="60" t="s">
        <v>3666</v>
      </c>
      <c r="B706" s="319"/>
      <c r="C706" s="332" t="s">
        <v>5140</v>
      </c>
      <c r="D706" s="281">
        <v>5</v>
      </c>
      <c r="E706" s="39" t="s">
        <v>5141</v>
      </c>
      <c r="F706" s="41" t="s">
        <v>33</v>
      </c>
      <c r="G706" s="106" t="s">
        <v>5463</v>
      </c>
      <c r="H706" s="71">
        <v>9.2899999999999991</v>
      </c>
      <c r="I706" s="71">
        <v>10.75</v>
      </c>
      <c r="J706" s="71">
        <v>33.869999999999997</v>
      </c>
      <c r="K706" s="71">
        <v>39.18</v>
      </c>
      <c r="M706" s="81">
        <v>11.53</v>
      </c>
      <c r="N706" s="81">
        <v>13.34</v>
      </c>
      <c r="O706" s="81">
        <v>42</v>
      </c>
      <c r="P706" s="81">
        <v>48.59</v>
      </c>
    </row>
    <row r="707" spans="1:16" x14ac:dyDescent="0.3">
      <c r="A707" s="60" t="s">
        <v>3667</v>
      </c>
      <c r="B707" s="319"/>
      <c r="C707" s="332" t="s">
        <v>5140</v>
      </c>
      <c r="D707" s="281">
        <v>25</v>
      </c>
      <c r="E707" s="39" t="s">
        <v>5228</v>
      </c>
      <c r="F707" s="41" t="s">
        <v>33</v>
      </c>
      <c r="G707" s="106" t="s">
        <v>5464</v>
      </c>
      <c r="H707" s="71">
        <v>15.54</v>
      </c>
      <c r="I707" s="71">
        <v>17.98</v>
      </c>
      <c r="J707" s="71">
        <v>1.84</v>
      </c>
      <c r="K707" s="71">
        <v>2.13</v>
      </c>
      <c r="M707" s="81">
        <v>19.27</v>
      </c>
      <c r="N707" s="81">
        <v>22.3</v>
      </c>
      <c r="O707" s="81">
        <v>2.29</v>
      </c>
      <c r="P707" s="81">
        <v>2.65</v>
      </c>
    </row>
    <row r="708" spans="1:16" x14ac:dyDescent="0.3">
      <c r="A708" s="60" t="s">
        <v>3668</v>
      </c>
      <c r="B708" s="319"/>
      <c r="C708" s="333" t="s">
        <v>5145</v>
      </c>
      <c r="D708" s="320"/>
      <c r="E708" s="320"/>
      <c r="F708" s="320"/>
      <c r="G708" s="320"/>
      <c r="H708" s="320"/>
      <c r="I708" s="321"/>
      <c r="J708" s="353">
        <v>107.14</v>
      </c>
      <c r="K708" s="353">
        <v>123.97</v>
      </c>
      <c r="O708" s="351">
        <v>132.85</v>
      </c>
      <c r="P708" s="351">
        <v>153.72</v>
      </c>
    </row>
    <row r="709" spans="1:16" x14ac:dyDescent="0.3">
      <c r="A709" s="60" t="s">
        <v>3669</v>
      </c>
      <c r="B709" s="319"/>
      <c r="C709" s="332" t="s">
        <v>5140</v>
      </c>
      <c r="D709" s="40">
        <v>2386</v>
      </c>
      <c r="E709" s="39" t="s">
        <v>5194</v>
      </c>
      <c r="F709" s="41" t="s">
        <v>5156</v>
      </c>
      <c r="G709" s="106" t="s">
        <v>5465</v>
      </c>
      <c r="H709" s="71">
        <v>118.86</v>
      </c>
      <c r="I709" s="71">
        <v>118.86</v>
      </c>
      <c r="J709" s="71">
        <v>16.41</v>
      </c>
      <c r="K709" s="71">
        <v>16.41</v>
      </c>
      <c r="M709" s="81">
        <v>147.38</v>
      </c>
      <c r="N709" s="81">
        <v>147.38</v>
      </c>
      <c r="O709" s="81">
        <v>20.350000000000001</v>
      </c>
      <c r="P709" s="81">
        <v>20.350000000000001</v>
      </c>
    </row>
    <row r="710" spans="1:16" x14ac:dyDescent="0.3">
      <c r="A710" s="60" t="s">
        <v>3670</v>
      </c>
      <c r="B710" s="319"/>
      <c r="C710" s="332" t="s">
        <v>5140</v>
      </c>
      <c r="D710" s="40">
        <v>2497</v>
      </c>
      <c r="E710" s="39" t="s">
        <v>5196</v>
      </c>
      <c r="F710" s="41" t="s">
        <v>5156</v>
      </c>
      <c r="G710" s="106" t="s">
        <v>5466</v>
      </c>
      <c r="H710" s="71">
        <v>114.86</v>
      </c>
      <c r="I710" s="71">
        <v>114.86</v>
      </c>
      <c r="J710" s="71">
        <v>3.03</v>
      </c>
      <c r="K710" s="71">
        <v>3.03</v>
      </c>
      <c r="M710" s="81">
        <v>142.41999999999999</v>
      </c>
      <c r="N710" s="81">
        <v>142.41999999999999</v>
      </c>
      <c r="O710" s="81">
        <v>3.76</v>
      </c>
      <c r="P710" s="81">
        <v>3.76</v>
      </c>
    </row>
    <row r="711" spans="1:16" x14ac:dyDescent="0.3">
      <c r="A711" s="60" t="s">
        <v>3671</v>
      </c>
      <c r="B711" s="319"/>
      <c r="C711" s="332" t="s">
        <v>5140</v>
      </c>
      <c r="D711" s="40">
        <v>1215</v>
      </c>
      <c r="E711" s="39" t="s">
        <v>5160</v>
      </c>
      <c r="F711" s="41" t="s">
        <v>5149</v>
      </c>
      <c r="G711" s="106" t="s">
        <v>5467</v>
      </c>
      <c r="H711" s="71">
        <v>0.5</v>
      </c>
      <c r="I711" s="71">
        <v>0.5</v>
      </c>
      <c r="J711" s="71">
        <v>38.869999999999997</v>
      </c>
      <c r="K711" s="71">
        <v>38.869999999999997</v>
      </c>
      <c r="M711" s="81">
        <v>0.62</v>
      </c>
      <c r="N711" s="81">
        <v>0.62</v>
      </c>
      <c r="O711" s="81">
        <v>48.2</v>
      </c>
      <c r="P711" s="81">
        <v>48.2</v>
      </c>
    </row>
    <row r="712" spans="1:16" x14ac:dyDescent="0.3">
      <c r="A712" s="60" t="s">
        <v>3672</v>
      </c>
      <c r="B712" s="319"/>
      <c r="C712" s="332" t="s">
        <v>5140</v>
      </c>
      <c r="D712" s="40">
        <v>1861</v>
      </c>
      <c r="E712" s="39" t="s">
        <v>5204</v>
      </c>
      <c r="F712" s="41" t="s">
        <v>5149</v>
      </c>
      <c r="G712" s="106" t="s">
        <v>5468</v>
      </c>
      <c r="H712" s="71">
        <v>20.51</v>
      </c>
      <c r="I712" s="71">
        <v>20.51</v>
      </c>
      <c r="J712" s="71">
        <v>1.35</v>
      </c>
      <c r="K712" s="71">
        <v>1.35</v>
      </c>
      <c r="M712" s="81">
        <v>25.44</v>
      </c>
      <c r="N712" s="81">
        <v>25.44</v>
      </c>
      <c r="O712" s="81">
        <v>1.68</v>
      </c>
      <c r="P712" s="81">
        <v>1.68</v>
      </c>
    </row>
    <row r="713" spans="1:16" x14ac:dyDescent="0.3">
      <c r="A713" s="60" t="s">
        <v>3673</v>
      </c>
      <c r="B713" s="319"/>
      <c r="C713" s="332" t="s">
        <v>5140</v>
      </c>
      <c r="D713" s="40">
        <v>2023</v>
      </c>
      <c r="E713" s="39" t="s">
        <v>5201</v>
      </c>
      <c r="F713" s="41" t="s">
        <v>5202</v>
      </c>
      <c r="G713" s="106" t="s">
        <v>5469</v>
      </c>
      <c r="H713" s="71">
        <v>11.8</v>
      </c>
      <c r="I713" s="71">
        <v>11.8</v>
      </c>
      <c r="J713" s="71">
        <v>15.97</v>
      </c>
      <c r="K713" s="71">
        <v>15.97</v>
      </c>
      <c r="M713" s="81">
        <v>14.64</v>
      </c>
      <c r="N713" s="81">
        <v>14.64</v>
      </c>
      <c r="O713" s="81">
        <v>19.809999999999999</v>
      </c>
      <c r="P713" s="81">
        <v>19.809999999999999</v>
      </c>
    </row>
    <row r="714" spans="1:16" x14ac:dyDescent="0.3">
      <c r="A714" s="60" t="s">
        <v>3674</v>
      </c>
      <c r="B714" s="319"/>
      <c r="C714" s="332" t="s">
        <v>5140</v>
      </c>
      <c r="D714" s="40">
        <v>2426</v>
      </c>
      <c r="E714" s="39" t="s">
        <v>5186</v>
      </c>
      <c r="F714" s="41" t="s">
        <v>5149</v>
      </c>
      <c r="G714" s="106" t="s">
        <v>5470</v>
      </c>
      <c r="H714" s="71">
        <v>17.170000000000002</v>
      </c>
      <c r="I714" s="71">
        <v>17.170000000000002</v>
      </c>
      <c r="J714" s="71">
        <v>0.5</v>
      </c>
      <c r="K714" s="71">
        <v>0.5</v>
      </c>
      <c r="M714" s="81">
        <v>21.29</v>
      </c>
      <c r="N714" s="81">
        <v>21.29</v>
      </c>
      <c r="O714" s="81">
        <v>0.62</v>
      </c>
      <c r="P714" s="81">
        <v>0.62</v>
      </c>
    </row>
    <row r="715" spans="1:16" x14ac:dyDescent="0.3">
      <c r="A715" s="60" t="s">
        <v>3675</v>
      </c>
      <c r="B715" s="319"/>
      <c r="C715" s="332" t="s">
        <v>5140</v>
      </c>
      <c r="D715" s="281">
        <v>102</v>
      </c>
      <c r="E715" s="39" t="s">
        <v>5148</v>
      </c>
      <c r="F715" s="41" t="s">
        <v>5149</v>
      </c>
      <c r="G715" s="106" t="s">
        <v>5471</v>
      </c>
      <c r="H715" s="71">
        <v>19.760000000000002</v>
      </c>
      <c r="I715" s="71">
        <v>19.760000000000002</v>
      </c>
      <c r="J715" s="71">
        <v>7.94</v>
      </c>
      <c r="K715" s="71">
        <v>7.94</v>
      </c>
      <c r="M715" s="81">
        <v>24.51</v>
      </c>
      <c r="N715" s="81">
        <v>24.51</v>
      </c>
      <c r="O715" s="81">
        <v>9.85</v>
      </c>
      <c r="P715" s="81">
        <v>9.85</v>
      </c>
    </row>
    <row r="716" spans="1:16" x14ac:dyDescent="0.3">
      <c r="A716" s="60" t="s">
        <v>3676</v>
      </c>
      <c r="B716" s="319"/>
      <c r="C716" s="332" t="s">
        <v>5140</v>
      </c>
      <c r="D716" s="40">
        <v>2448</v>
      </c>
      <c r="E716" s="39" t="s">
        <v>5188</v>
      </c>
      <c r="F716" s="41" t="s">
        <v>5149</v>
      </c>
      <c r="G716" s="106" t="s">
        <v>5472</v>
      </c>
      <c r="H716" s="71">
        <v>8.94</v>
      </c>
      <c r="I716" s="71">
        <v>8.94</v>
      </c>
      <c r="J716" s="71">
        <v>11.94</v>
      </c>
      <c r="K716" s="71">
        <v>11.94</v>
      </c>
      <c r="M716" s="81">
        <v>11.09</v>
      </c>
      <c r="N716" s="81">
        <v>11.09</v>
      </c>
      <c r="O716" s="81">
        <v>14.81</v>
      </c>
      <c r="P716" s="81">
        <v>14.81</v>
      </c>
    </row>
    <row r="717" spans="1:16" x14ac:dyDescent="0.3">
      <c r="A717" s="60" t="s">
        <v>3677</v>
      </c>
      <c r="B717" s="319"/>
      <c r="C717" s="332" t="s">
        <v>5140</v>
      </c>
      <c r="D717" s="40">
        <v>2437</v>
      </c>
      <c r="E717" s="39" t="s">
        <v>5190</v>
      </c>
      <c r="F717" s="41" t="s">
        <v>5149</v>
      </c>
      <c r="G717" s="106" t="s">
        <v>5473</v>
      </c>
      <c r="H717" s="71">
        <v>6.75</v>
      </c>
      <c r="I717" s="71">
        <v>6.75</v>
      </c>
      <c r="J717" s="71">
        <v>11.67</v>
      </c>
      <c r="K717" s="71">
        <v>11.67</v>
      </c>
      <c r="M717" s="81">
        <v>8.3800000000000008</v>
      </c>
      <c r="N717" s="81">
        <v>8.3800000000000008</v>
      </c>
      <c r="O717" s="81">
        <v>14.48</v>
      </c>
      <c r="P717" s="81">
        <v>14.48</v>
      </c>
    </row>
    <row r="718" spans="1:16" x14ac:dyDescent="0.25">
      <c r="A718" s="60" t="s">
        <v>3678</v>
      </c>
      <c r="B718" s="37"/>
      <c r="C718" s="332" t="s">
        <v>5140</v>
      </c>
      <c r="D718" s="40">
        <v>2438</v>
      </c>
      <c r="E718" s="39" t="s">
        <v>5192</v>
      </c>
      <c r="F718" s="41" t="s">
        <v>5149</v>
      </c>
      <c r="G718" s="106" t="s">
        <v>5474</v>
      </c>
      <c r="H718" s="71">
        <v>6.52</v>
      </c>
      <c r="I718" s="71">
        <v>6.52</v>
      </c>
      <c r="J718" s="71">
        <v>4.09</v>
      </c>
      <c r="K718" s="71">
        <v>4.09</v>
      </c>
      <c r="M718" s="81">
        <v>8.09</v>
      </c>
      <c r="N718" s="81">
        <v>8.09</v>
      </c>
      <c r="O718" s="81">
        <v>5.08</v>
      </c>
      <c r="P718" s="81">
        <v>5.08</v>
      </c>
    </row>
    <row r="719" spans="1:16" x14ac:dyDescent="0.25">
      <c r="A719" s="60" t="s">
        <v>3679</v>
      </c>
      <c r="B719" s="37"/>
      <c r="C719" s="332" t="s">
        <v>5140</v>
      </c>
      <c r="D719" s="40">
        <v>2439</v>
      </c>
      <c r="E719" s="39" t="s">
        <v>5475</v>
      </c>
      <c r="F719" s="41" t="s">
        <v>5149</v>
      </c>
      <c r="G719" s="106" t="s">
        <v>5476</v>
      </c>
      <c r="H719" s="71">
        <v>6.23</v>
      </c>
      <c r="I719" s="71">
        <v>6.23</v>
      </c>
      <c r="J719" s="71">
        <v>51.18</v>
      </c>
      <c r="K719" s="71">
        <v>51.18</v>
      </c>
      <c r="M719" s="81">
        <v>7.73</v>
      </c>
      <c r="N719" s="81">
        <v>7.73</v>
      </c>
      <c r="O719" s="81">
        <v>63.47</v>
      </c>
      <c r="P719" s="81">
        <v>63.47</v>
      </c>
    </row>
    <row r="720" spans="1:16" x14ac:dyDescent="0.25">
      <c r="A720" s="60" t="s">
        <v>3680</v>
      </c>
      <c r="B720" s="37"/>
      <c r="C720" s="332" t="s">
        <v>5140</v>
      </c>
      <c r="D720" s="40">
        <v>2440</v>
      </c>
      <c r="E720" s="39" t="s">
        <v>5477</v>
      </c>
      <c r="F720" s="41" t="s">
        <v>5149</v>
      </c>
      <c r="G720" s="106" t="s">
        <v>5478</v>
      </c>
      <c r="H720" s="71">
        <v>5.93</v>
      </c>
      <c r="I720" s="71">
        <v>5.93</v>
      </c>
      <c r="J720" s="71">
        <v>40.340000000000003</v>
      </c>
      <c r="K720" s="71">
        <v>40.340000000000003</v>
      </c>
      <c r="M720" s="81">
        <v>7.36</v>
      </c>
      <c r="N720" s="81">
        <v>7.36</v>
      </c>
      <c r="O720" s="81">
        <v>50.02</v>
      </c>
      <c r="P720" s="81">
        <v>50.02</v>
      </c>
    </row>
    <row r="721" spans="1:16" ht="36" x14ac:dyDescent="0.3">
      <c r="A721" s="60" t="s">
        <v>3681</v>
      </c>
      <c r="B721" s="45"/>
      <c r="C721" s="332" t="s">
        <v>5146</v>
      </c>
      <c r="D721" s="40">
        <v>34548</v>
      </c>
      <c r="E721" s="63" t="s">
        <v>5546</v>
      </c>
      <c r="F721" s="41" t="s">
        <v>143</v>
      </c>
      <c r="G721" s="106" t="s">
        <v>5479</v>
      </c>
      <c r="H721" s="71">
        <v>4.58</v>
      </c>
      <c r="I721" s="71">
        <v>4.58</v>
      </c>
      <c r="J721" s="71">
        <v>1.36</v>
      </c>
      <c r="K721" s="71">
        <v>1.36</v>
      </c>
      <c r="M721" s="81">
        <v>5.68</v>
      </c>
      <c r="N721" s="81">
        <v>5.68</v>
      </c>
      <c r="O721" s="81">
        <v>1.69</v>
      </c>
      <c r="P721" s="81">
        <v>1.69</v>
      </c>
    </row>
    <row r="722" spans="1:16" ht="24" x14ac:dyDescent="0.3">
      <c r="A722" s="60" t="s">
        <v>3682</v>
      </c>
      <c r="B722" s="45"/>
      <c r="C722" s="332" t="s">
        <v>5146</v>
      </c>
      <c r="D722" s="40">
        <v>34555</v>
      </c>
      <c r="E722" s="63" t="s">
        <v>5547</v>
      </c>
      <c r="F722" s="41" t="s">
        <v>102</v>
      </c>
      <c r="G722" s="106" t="s">
        <v>5480</v>
      </c>
      <c r="H722" s="71">
        <v>4.05</v>
      </c>
      <c r="I722" s="71">
        <v>4.05</v>
      </c>
      <c r="J722" s="71">
        <v>39.01</v>
      </c>
      <c r="K722" s="71">
        <v>39.01</v>
      </c>
      <c r="M722" s="81">
        <v>5.03</v>
      </c>
      <c r="N722" s="81">
        <v>5.03</v>
      </c>
      <c r="O722" s="81">
        <v>48.37</v>
      </c>
      <c r="P722" s="81">
        <v>48.37</v>
      </c>
    </row>
    <row r="723" spans="1:16" x14ac:dyDescent="0.25">
      <c r="A723" s="60" t="s">
        <v>3683</v>
      </c>
      <c r="B723" s="37"/>
      <c r="C723" s="332" t="s">
        <v>5146</v>
      </c>
      <c r="D723" s="40">
        <v>37395</v>
      </c>
      <c r="E723" s="39" t="s">
        <v>5481</v>
      </c>
      <c r="F723" s="41" t="s">
        <v>5482</v>
      </c>
      <c r="G723" s="106" t="s">
        <v>5483</v>
      </c>
      <c r="H723" s="71">
        <v>31.24</v>
      </c>
      <c r="I723" s="71">
        <v>31.24</v>
      </c>
      <c r="J723" s="71">
        <v>0.22</v>
      </c>
      <c r="K723" s="71">
        <v>0.22</v>
      </c>
      <c r="M723" s="81">
        <v>38.74</v>
      </c>
      <c r="N723" s="81">
        <v>38.74</v>
      </c>
      <c r="O723" s="81">
        <v>0.28000000000000003</v>
      </c>
      <c r="P723" s="81">
        <v>0.28000000000000003</v>
      </c>
    </row>
    <row r="724" spans="1:16" ht="36" x14ac:dyDescent="0.3">
      <c r="A724" s="60" t="s">
        <v>3684</v>
      </c>
      <c r="B724" s="45"/>
      <c r="C724" s="334" t="s">
        <v>131</v>
      </c>
      <c r="D724" s="43">
        <v>87292</v>
      </c>
      <c r="E724" s="39" t="s">
        <v>5484</v>
      </c>
      <c r="F724" s="44" t="s">
        <v>125</v>
      </c>
      <c r="G724" s="106" t="s">
        <v>5485</v>
      </c>
      <c r="H724" s="71">
        <v>487.07</v>
      </c>
      <c r="I724" s="71">
        <v>495.13</v>
      </c>
      <c r="J724" s="355">
        <v>4.43</v>
      </c>
      <c r="K724" s="355">
        <v>4.5</v>
      </c>
      <c r="M724" s="81">
        <v>603.94000000000005</v>
      </c>
      <c r="N724" s="81">
        <v>613.92999999999995</v>
      </c>
      <c r="O724" s="357">
        <v>5.5</v>
      </c>
      <c r="P724" s="357">
        <v>5.59</v>
      </c>
    </row>
    <row r="725" spans="1:16" ht="36" x14ac:dyDescent="0.3">
      <c r="A725" s="60" t="s">
        <v>3685</v>
      </c>
      <c r="B725" s="45"/>
      <c r="C725" s="334" t="s">
        <v>131</v>
      </c>
      <c r="D725" s="43">
        <v>94968</v>
      </c>
      <c r="E725" s="39" t="s">
        <v>5486</v>
      </c>
      <c r="F725" s="44" t="s">
        <v>125</v>
      </c>
      <c r="G725" s="106" t="s">
        <v>5487</v>
      </c>
      <c r="H725" s="71">
        <v>315.3</v>
      </c>
      <c r="I725" s="71">
        <v>320.89</v>
      </c>
      <c r="J725" s="355">
        <v>1.29</v>
      </c>
      <c r="K725" s="355">
        <v>1.31</v>
      </c>
      <c r="M725" s="81">
        <v>390.96</v>
      </c>
      <c r="N725" s="81">
        <v>397.88</v>
      </c>
      <c r="O725" s="357">
        <v>1.6</v>
      </c>
      <c r="P725" s="357">
        <v>1.63</v>
      </c>
    </row>
    <row r="726" spans="1:16" x14ac:dyDescent="0.25">
      <c r="A726" s="60" t="s">
        <v>3686</v>
      </c>
      <c r="B726" s="37"/>
      <c r="C726" s="332" t="s">
        <v>5140</v>
      </c>
      <c r="D726" s="40">
        <v>2804</v>
      </c>
      <c r="E726" s="39" t="s">
        <v>5298</v>
      </c>
      <c r="F726" s="41" t="s">
        <v>5156</v>
      </c>
      <c r="G726" s="106" t="s">
        <v>5488</v>
      </c>
      <c r="H726" s="71">
        <v>138.69999999999999</v>
      </c>
      <c r="I726" s="71">
        <v>138.69999999999999</v>
      </c>
      <c r="J726" s="71">
        <v>20.149999999999999</v>
      </c>
      <c r="K726" s="71">
        <v>20.149999999999999</v>
      </c>
      <c r="M726" s="81">
        <v>171.99</v>
      </c>
      <c r="N726" s="81">
        <v>171.99</v>
      </c>
      <c r="O726" s="81">
        <v>24.99</v>
      </c>
      <c r="P726" s="81">
        <v>24.99</v>
      </c>
    </row>
    <row r="727" spans="1:16" x14ac:dyDescent="0.25">
      <c r="A727" s="60" t="s">
        <v>3687</v>
      </c>
      <c r="B727" s="37"/>
      <c r="C727" s="332" t="s">
        <v>5140</v>
      </c>
      <c r="D727" s="281">
        <v>104</v>
      </c>
      <c r="E727" s="39" t="s">
        <v>5155</v>
      </c>
      <c r="F727" s="41" t="s">
        <v>5156</v>
      </c>
      <c r="G727" s="106" t="s">
        <v>5489</v>
      </c>
      <c r="H727" s="71">
        <v>145.19</v>
      </c>
      <c r="I727" s="71">
        <v>145.19</v>
      </c>
      <c r="J727" s="71">
        <v>2.0099999999999998</v>
      </c>
      <c r="K727" s="71">
        <v>2.0099999999999998</v>
      </c>
      <c r="M727" s="81">
        <v>180.03</v>
      </c>
      <c r="N727" s="81">
        <v>180.03</v>
      </c>
      <c r="O727" s="81">
        <v>2.5</v>
      </c>
      <c r="P727" s="81">
        <v>2.5</v>
      </c>
    </row>
    <row r="728" spans="1:16" x14ac:dyDescent="0.25">
      <c r="A728" s="60" t="s">
        <v>3688</v>
      </c>
      <c r="B728" s="37"/>
      <c r="C728" s="332" t="s">
        <v>5140</v>
      </c>
      <c r="D728" s="40">
        <v>1221</v>
      </c>
      <c r="E728" s="39" t="s">
        <v>5158</v>
      </c>
      <c r="F728" s="41" t="s">
        <v>5149</v>
      </c>
      <c r="G728" s="106" t="s">
        <v>5490</v>
      </c>
      <c r="H728" s="71">
        <v>0.84</v>
      </c>
      <c r="I728" s="71">
        <v>0.84</v>
      </c>
      <c r="J728" s="71">
        <v>1.33</v>
      </c>
      <c r="K728" s="71">
        <v>1.33</v>
      </c>
      <c r="M728" s="81">
        <v>1.05</v>
      </c>
      <c r="N728" s="81">
        <v>1.05</v>
      </c>
      <c r="O728" s="81">
        <v>1.65</v>
      </c>
      <c r="P728" s="81">
        <v>1.65</v>
      </c>
    </row>
    <row r="729" spans="1:16" x14ac:dyDescent="0.25">
      <c r="A729" s="60" t="s">
        <v>3689</v>
      </c>
      <c r="B729" s="37"/>
      <c r="C729" s="333" t="s">
        <v>5151</v>
      </c>
      <c r="D729" s="320"/>
      <c r="E729" s="320"/>
      <c r="F729" s="320"/>
      <c r="G729" s="320"/>
      <c r="H729" s="320"/>
      <c r="I729" s="321"/>
      <c r="J729" s="353">
        <v>269.82</v>
      </c>
      <c r="K729" s="353">
        <v>269.91000000000003</v>
      </c>
      <c r="O729" s="351">
        <v>334.56</v>
      </c>
      <c r="P729" s="351">
        <v>334.68</v>
      </c>
    </row>
    <row r="730" spans="1:16" x14ac:dyDescent="0.25">
      <c r="A730" s="60" t="s">
        <v>3690</v>
      </c>
      <c r="B730" s="37"/>
      <c r="C730" s="327"/>
      <c r="D730" s="37"/>
      <c r="E730" s="37"/>
      <c r="F730" s="37"/>
      <c r="G730" s="37"/>
      <c r="H730" s="37"/>
      <c r="I730" s="37"/>
      <c r="J730" s="327"/>
      <c r="K730" s="37"/>
    </row>
    <row r="731" spans="1:16" x14ac:dyDescent="0.3">
      <c r="A731" s="60" t="s">
        <v>3691</v>
      </c>
      <c r="B731" s="325">
        <v>693</v>
      </c>
      <c r="C731" s="329" t="s">
        <v>5133</v>
      </c>
      <c r="D731" s="313" t="s">
        <v>75</v>
      </c>
      <c r="E731" s="313" t="s">
        <v>77</v>
      </c>
      <c r="F731" s="313" t="s">
        <v>78</v>
      </c>
      <c r="G731" s="313" t="s">
        <v>5135</v>
      </c>
      <c r="H731" s="314" t="s">
        <v>5136</v>
      </c>
      <c r="I731" s="315"/>
      <c r="J731" s="337" t="s">
        <v>5137</v>
      </c>
      <c r="K731" s="315"/>
    </row>
    <row r="732" spans="1:16" x14ac:dyDescent="0.3">
      <c r="A732" s="60" t="s">
        <v>3692</v>
      </c>
      <c r="B732" s="326"/>
      <c r="C732" s="330"/>
      <c r="D732" s="318"/>
      <c r="E732" s="318"/>
      <c r="F732" s="318"/>
      <c r="G732" s="318"/>
      <c r="H732" s="277" t="s">
        <v>5138</v>
      </c>
      <c r="I732" s="277" t="s">
        <v>5139</v>
      </c>
      <c r="J732" s="338" t="s">
        <v>5138</v>
      </c>
      <c r="K732" s="277" t="s">
        <v>5139</v>
      </c>
    </row>
    <row r="733" spans="1:16" ht="24" x14ac:dyDescent="0.3">
      <c r="A733" s="60" t="s">
        <v>3693</v>
      </c>
      <c r="B733" s="47"/>
      <c r="C733" s="331" t="s">
        <v>127</v>
      </c>
      <c r="D733" s="38" t="s">
        <v>386</v>
      </c>
      <c r="E733" s="279" t="s">
        <v>5548</v>
      </c>
      <c r="F733" s="280" t="s">
        <v>102</v>
      </c>
      <c r="G733" s="340"/>
      <c r="H733" s="342">
        <v>0</v>
      </c>
      <c r="I733" s="342">
        <v>0</v>
      </c>
      <c r="J733" s="342">
        <v>83.68</v>
      </c>
      <c r="K733" s="342">
        <v>85.26</v>
      </c>
      <c r="M733" s="343"/>
      <c r="N733" s="343"/>
      <c r="O733" s="343">
        <v>103.76</v>
      </c>
      <c r="P733" s="343">
        <v>105.72</v>
      </c>
    </row>
    <row r="734" spans="1:16" x14ac:dyDescent="0.3">
      <c r="A734" s="60" t="s">
        <v>3694</v>
      </c>
      <c r="B734" s="319"/>
      <c r="C734" s="332" t="s">
        <v>5140</v>
      </c>
      <c r="D734" s="281">
        <v>8</v>
      </c>
      <c r="E734" s="39" t="s">
        <v>5179</v>
      </c>
      <c r="F734" s="41" t="s">
        <v>33</v>
      </c>
      <c r="G734" s="106" t="s">
        <v>5491</v>
      </c>
      <c r="H734" s="71">
        <v>10.5</v>
      </c>
      <c r="I734" s="71">
        <v>12.14</v>
      </c>
      <c r="J734" s="71">
        <v>4.05</v>
      </c>
      <c r="K734" s="71">
        <v>4.6900000000000004</v>
      </c>
      <c r="M734" s="81">
        <v>13.02</v>
      </c>
      <c r="N734" s="81">
        <v>15.06</v>
      </c>
      <c r="O734" s="81">
        <v>5.03</v>
      </c>
      <c r="P734" s="81">
        <v>5.82</v>
      </c>
    </row>
    <row r="735" spans="1:16" x14ac:dyDescent="0.3">
      <c r="A735" s="60" t="s">
        <v>3695</v>
      </c>
      <c r="B735" s="319"/>
      <c r="C735" s="332" t="s">
        <v>5140</v>
      </c>
      <c r="D735" s="281">
        <v>12</v>
      </c>
      <c r="E735" s="39" t="s">
        <v>5209</v>
      </c>
      <c r="F735" s="41" t="s">
        <v>33</v>
      </c>
      <c r="G735" s="106" t="s">
        <v>5491</v>
      </c>
      <c r="H735" s="71">
        <v>15.54</v>
      </c>
      <c r="I735" s="71">
        <v>17.98</v>
      </c>
      <c r="J735" s="71">
        <v>6</v>
      </c>
      <c r="K735" s="71">
        <v>6.95</v>
      </c>
      <c r="M735" s="81">
        <v>19.27</v>
      </c>
      <c r="N735" s="81">
        <v>22.3</v>
      </c>
      <c r="O735" s="81">
        <v>7.45</v>
      </c>
      <c r="P735" s="81">
        <v>8.6199999999999992</v>
      </c>
    </row>
    <row r="736" spans="1:16" x14ac:dyDescent="0.3">
      <c r="A736" s="60" t="s">
        <v>3696</v>
      </c>
      <c r="B736" s="319"/>
      <c r="C736" s="333" t="s">
        <v>5145</v>
      </c>
      <c r="D736" s="320"/>
      <c r="E736" s="320"/>
      <c r="F736" s="320"/>
      <c r="G736" s="320"/>
      <c r="H736" s="320"/>
      <c r="I736" s="321"/>
      <c r="J736" s="353">
        <v>10.06</v>
      </c>
      <c r="K736" s="353">
        <v>11.64</v>
      </c>
      <c r="O736" s="351">
        <v>12.48</v>
      </c>
      <c r="P736" s="351">
        <v>14.44</v>
      </c>
    </row>
    <row r="737" spans="1:16" ht="24" x14ac:dyDescent="0.3">
      <c r="A737" s="60" t="s">
        <v>3697</v>
      </c>
      <c r="B737" s="319"/>
      <c r="C737" s="332" t="s">
        <v>5210</v>
      </c>
      <c r="D737" s="42" t="s">
        <v>5492</v>
      </c>
      <c r="E737" s="63" t="s">
        <v>5549</v>
      </c>
      <c r="F737" s="41" t="s">
        <v>102</v>
      </c>
      <c r="G737" s="106" t="s">
        <v>5154</v>
      </c>
      <c r="H737" s="71">
        <v>73.61</v>
      </c>
      <c r="I737" s="71">
        <v>73.61</v>
      </c>
      <c r="J737" s="71">
        <v>73.61</v>
      </c>
      <c r="K737" s="71">
        <v>73.61</v>
      </c>
      <c r="M737" s="81">
        <v>91.28</v>
      </c>
      <c r="N737" s="81">
        <v>91.28</v>
      </c>
      <c r="O737" s="81">
        <v>91.28</v>
      </c>
      <c r="P737" s="81">
        <v>91.28</v>
      </c>
    </row>
    <row r="738" spans="1:16" x14ac:dyDescent="0.3">
      <c r="A738" s="60" t="s">
        <v>3698</v>
      </c>
      <c r="B738" s="319"/>
      <c r="C738" s="333" t="s">
        <v>5151</v>
      </c>
      <c r="D738" s="320"/>
      <c r="E738" s="320"/>
      <c r="F738" s="320"/>
      <c r="G738" s="320"/>
      <c r="H738" s="320"/>
      <c r="I738" s="321"/>
      <c r="J738" s="353">
        <v>73.61</v>
      </c>
      <c r="K738" s="353">
        <v>73.61</v>
      </c>
      <c r="O738" s="351">
        <v>91.28</v>
      </c>
      <c r="P738" s="351">
        <v>91.28</v>
      </c>
    </row>
    <row r="739" spans="1:16" x14ac:dyDescent="0.25">
      <c r="A739" s="60" t="s">
        <v>3699</v>
      </c>
      <c r="B739" s="37"/>
      <c r="C739" s="327"/>
      <c r="D739" s="37"/>
      <c r="E739" s="37"/>
      <c r="F739" s="37"/>
      <c r="G739" s="37"/>
      <c r="H739" s="37"/>
      <c r="I739" s="37"/>
      <c r="J739" s="327"/>
      <c r="K739" s="37"/>
    </row>
    <row r="740" spans="1:16" x14ac:dyDescent="0.3">
      <c r="A740" s="60" t="s">
        <v>3700</v>
      </c>
      <c r="B740" s="325">
        <v>727</v>
      </c>
      <c r="C740" s="329" t="s">
        <v>5133</v>
      </c>
      <c r="D740" s="313" t="s">
        <v>75</v>
      </c>
      <c r="E740" s="313" t="s">
        <v>77</v>
      </c>
      <c r="F740" s="313" t="s">
        <v>78</v>
      </c>
      <c r="G740" s="313" t="s">
        <v>5135</v>
      </c>
      <c r="H740" s="314" t="s">
        <v>5136</v>
      </c>
      <c r="I740" s="315"/>
      <c r="J740" s="337" t="s">
        <v>5137</v>
      </c>
      <c r="K740" s="315"/>
    </row>
    <row r="741" spans="1:16" x14ac:dyDescent="0.3">
      <c r="A741" s="60" t="s">
        <v>3701</v>
      </c>
      <c r="B741" s="326"/>
      <c r="C741" s="330"/>
      <c r="D741" s="318"/>
      <c r="E741" s="318"/>
      <c r="F741" s="318"/>
      <c r="G741" s="318"/>
      <c r="H741" s="277" t="s">
        <v>5138</v>
      </c>
      <c r="I741" s="277" t="s">
        <v>5139</v>
      </c>
      <c r="J741" s="338" t="s">
        <v>5138</v>
      </c>
      <c r="K741" s="277" t="s">
        <v>5139</v>
      </c>
    </row>
    <row r="742" spans="1:16" ht="48" x14ac:dyDescent="0.3">
      <c r="A742" s="60" t="s">
        <v>3702</v>
      </c>
      <c r="B742" s="47"/>
      <c r="C742" s="331" t="s">
        <v>127</v>
      </c>
      <c r="D742" s="38" t="s">
        <v>1590</v>
      </c>
      <c r="E742" s="279" t="s">
        <v>5550</v>
      </c>
      <c r="F742" s="280" t="s">
        <v>108</v>
      </c>
      <c r="G742" s="340"/>
      <c r="H742" s="342">
        <v>0</v>
      </c>
      <c r="I742" s="342">
        <v>0</v>
      </c>
      <c r="J742" s="342">
        <v>134.21</v>
      </c>
      <c r="K742" s="342">
        <v>138.65</v>
      </c>
      <c r="M742" s="343"/>
      <c r="N742" s="343"/>
      <c r="O742" s="343">
        <v>166.42</v>
      </c>
      <c r="P742" s="343">
        <v>171.92</v>
      </c>
    </row>
    <row r="743" spans="1:16" x14ac:dyDescent="0.3">
      <c r="A743" s="60" t="s">
        <v>3703</v>
      </c>
      <c r="B743" s="319"/>
      <c r="C743" s="332" t="s">
        <v>5140</v>
      </c>
      <c r="D743" s="281">
        <v>5</v>
      </c>
      <c r="E743" s="39" t="s">
        <v>5141</v>
      </c>
      <c r="F743" s="41" t="s">
        <v>33</v>
      </c>
      <c r="G743" s="106" t="s">
        <v>5493</v>
      </c>
      <c r="H743" s="71">
        <v>9.2899999999999991</v>
      </c>
      <c r="I743" s="71">
        <v>10.75</v>
      </c>
      <c r="J743" s="71">
        <v>20.36</v>
      </c>
      <c r="K743" s="71">
        <v>23.55</v>
      </c>
      <c r="M743" s="81">
        <v>11.53</v>
      </c>
      <c r="N743" s="81">
        <v>13.34</v>
      </c>
      <c r="O743" s="81">
        <v>25.25</v>
      </c>
      <c r="P743" s="81">
        <v>29.21</v>
      </c>
    </row>
    <row r="744" spans="1:16" x14ac:dyDescent="0.3">
      <c r="A744" s="60" t="s">
        <v>3704</v>
      </c>
      <c r="B744" s="319"/>
      <c r="C744" s="332" t="s">
        <v>5140</v>
      </c>
      <c r="D744" s="281">
        <v>25</v>
      </c>
      <c r="E744" s="39" t="s">
        <v>5228</v>
      </c>
      <c r="F744" s="41" t="s">
        <v>33</v>
      </c>
      <c r="G744" s="106" t="s">
        <v>5494</v>
      </c>
      <c r="H744" s="71">
        <v>15.54</v>
      </c>
      <c r="I744" s="71">
        <v>17.98</v>
      </c>
      <c r="J744" s="71">
        <v>7.92</v>
      </c>
      <c r="K744" s="71">
        <v>9.16</v>
      </c>
      <c r="M744" s="81">
        <v>19.27</v>
      </c>
      <c r="N744" s="81">
        <v>22.3</v>
      </c>
      <c r="O744" s="81">
        <v>9.83</v>
      </c>
      <c r="P744" s="81">
        <v>11.37</v>
      </c>
    </row>
    <row r="745" spans="1:16" x14ac:dyDescent="0.3">
      <c r="A745" s="60" t="s">
        <v>3705</v>
      </c>
      <c r="B745" s="319"/>
      <c r="C745" s="333" t="s">
        <v>5145</v>
      </c>
      <c r="D745" s="320"/>
      <c r="E745" s="320"/>
      <c r="F745" s="320"/>
      <c r="G745" s="320"/>
      <c r="H745" s="320"/>
      <c r="I745" s="321"/>
      <c r="J745" s="353">
        <v>28.29</v>
      </c>
      <c r="K745" s="353">
        <v>32.72</v>
      </c>
      <c r="O745" s="351">
        <v>35.08</v>
      </c>
      <c r="P745" s="351">
        <v>40.58</v>
      </c>
    </row>
    <row r="746" spans="1:16" ht="36" x14ac:dyDescent="0.3">
      <c r="A746" s="60" t="s">
        <v>3706</v>
      </c>
      <c r="B746" s="319"/>
      <c r="C746" s="332" t="s">
        <v>5210</v>
      </c>
      <c r="D746" s="42" t="s">
        <v>5402</v>
      </c>
      <c r="E746" s="63" t="s">
        <v>5551</v>
      </c>
      <c r="F746" s="41" t="s">
        <v>108</v>
      </c>
      <c r="G746" s="106" t="s">
        <v>5154</v>
      </c>
      <c r="H746" s="71">
        <v>37.17</v>
      </c>
      <c r="I746" s="71">
        <v>37.17</v>
      </c>
      <c r="J746" s="71">
        <v>37.17</v>
      </c>
      <c r="K746" s="71">
        <v>37.17</v>
      </c>
      <c r="M746" s="81">
        <v>46.1</v>
      </c>
      <c r="N746" s="81">
        <v>46.1</v>
      </c>
      <c r="O746" s="81">
        <v>46.1</v>
      </c>
      <c r="P746" s="81">
        <v>46.1</v>
      </c>
    </row>
    <row r="747" spans="1:16" x14ac:dyDescent="0.3">
      <c r="A747" s="60" t="s">
        <v>3707</v>
      </c>
      <c r="B747" s="319"/>
      <c r="C747" s="332" t="s">
        <v>5140</v>
      </c>
      <c r="D747" s="40">
        <v>2023</v>
      </c>
      <c r="E747" s="39" t="s">
        <v>5201</v>
      </c>
      <c r="F747" s="41" t="s">
        <v>5202</v>
      </c>
      <c r="G747" s="106" t="s">
        <v>5495</v>
      </c>
      <c r="H747" s="71">
        <v>11.8</v>
      </c>
      <c r="I747" s="71">
        <v>11.8</v>
      </c>
      <c r="J747" s="71">
        <v>7.67</v>
      </c>
      <c r="K747" s="71">
        <v>7.67</v>
      </c>
      <c r="M747" s="81">
        <v>14.64</v>
      </c>
      <c r="N747" s="81">
        <v>14.64</v>
      </c>
      <c r="O747" s="81">
        <v>9.52</v>
      </c>
      <c r="P747" s="81">
        <v>9.52</v>
      </c>
    </row>
    <row r="748" spans="1:16" x14ac:dyDescent="0.3">
      <c r="A748" s="60" t="s">
        <v>3708</v>
      </c>
      <c r="B748" s="319"/>
      <c r="C748" s="332" t="s">
        <v>5140</v>
      </c>
      <c r="D748" s="40">
        <v>1968</v>
      </c>
      <c r="E748" s="39" t="s">
        <v>5405</v>
      </c>
      <c r="F748" s="41" t="s">
        <v>5202</v>
      </c>
      <c r="G748" s="106" t="s">
        <v>5406</v>
      </c>
      <c r="H748" s="71">
        <v>6.61</v>
      </c>
      <c r="I748" s="71">
        <v>6.61</v>
      </c>
      <c r="J748" s="71">
        <v>6.41</v>
      </c>
      <c r="K748" s="71">
        <v>6.41</v>
      </c>
      <c r="M748" s="81">
        <v>8.1999999999999993</v>
      </c>
      <c r="N748" s="81">
        <v>8.1999999999999993</v>
      </c>
      <c r="O748" s="81">
        <v>7.95</v>
      </c>
      <c r="P748" s="81">
        <v>7.95</v>
      </c>
    </row>
    <row r="749" spans="1:16" x14ac:dyDescent="0.3">
      <c r="A749" s="60" t="s">
        <v>3709</v>
      </c>
      <c r="B749" s="319"/>
      <c r="C749" s="332" t="s">
        <v>5140</v>
      </c>
      <c r="D749" s="40">
        <v>1862</v>
      </c>
      <c r="E749" s="39" t="s">
        <v>5407</v>
      </c>
      <c r="F749" s="41" t="s">
        <v>5149</v>
      </c>
      <c r="G749" s="106" t="s">
        <v>5408</v>
      </c>
      <c r="H749" s="71">
        <v>21.38</v>
      </c>
      <c r="I749" s="71">
        <v>21.38</v>
      </c>
      <c r="J749" s="71">
        <v>0.64</v>
      </c>
      <c r="K749" s="71">
        <v>0.64</v>
      </c>
      <c r="M749" s="81">
        <v>26.52</v>
      </c>
      <c r="N749" s="81">
        <v>26.52</v>
      </c>
      <c r="O749" s="81">
        <v>0.8</v>
      </c>
      <c r="P749" s="81">
        <v>0.8</v>
      </c>
    </row>
    <row r="750" spans="1:16" x14ac:dyDescent="0.3">
      <c r="A750" s="60" t="s">
        <v>3710</v>
      </c>
      <c r="B750" s="319"/>
      <c r="C750" s="332" t="s">
        <v>5140</v>
      </c>
      <c r="D750" s="40">
        <v>2380</v>
      </c>
      <c r="E750" s="39" t="s">
        <v>5409</v>
      </c>
      <c r="F750" s="41" t="s">
        <v>5202</v>
      </c>
      <c r="G750" s="106" t="s">
        <v>5410</v>
      </c>
      <c r="H750" s="71">
        <v>2.91</v>
      </c>
      <c r="I750" s="71">
        <v>2.91</v>
      </c>
      <c r="J750" s="71">
        <v>4.99</v>
      </c>
      <c r="K750" s="71">
        <v>4.99</v>
      </c>
      <c r="M750" s="81">
        <v>3.62</v>
      </c>
      <c r="N750" s="81">
        <v>3.62</v>
      </c>
      <c r="O750" s="81">
        <v>6.19</v>
      </c>
      <c r="P750" s="81">
        <v>6.19</v>
      </c>
    </row>
    <row r="751" spans="1:16" x14ac:dyDescent="0.3">
      <c r="A751" s="60" t="s">
        <v>3711</v>
      </c>
      <c r="B751" s="319"/>
      <c r="C751" s="332" t="s">
        <v>5140</v>
      </c>
      <c r="D751" s="40">
        <v>2438</v>
      </c>
      <c r="E751" s="39" t="s">
        <v>5192</v>
      </c>
      <c r="F751" s="41" t="s">
        <v>5149</v>
      </c>
      <c r="G751" s="106" t="s">
        <v>5153</v>
      </c>
      <c r="H751" s="71">
        <v>6.52</v>
      </c>
      <c r="I751" s="71">
        <v>6.52</v>
      </c>
      <c r="J751" s="71">
        <v>16.309999999999999</v>
      </c>
      <c r="K751" s="71">
        <v>16.309999999999999</v>
      </c>
      <c r="M751" s="81">
        <v>8.09</v>
      </c>
      <c r="N751" s="81">
        <v>8.09</v>
      </c>
      <c r="O751" s="81">
        <v>20.23</v>
      </c>
      <c r="P751" s="81">
        <v>20.23</v>
      </c>
    </row>
    <row r="752" spans="1:16" x14ac:dyDescent="0.3">
      <c r="A752" s="60" t="s">
        <v>3712</v>
      </c>
      <c r="B752" s="319"/>
      <c r="C752" s="332" t="s">
        <v>5140</v>
      </c>
      <c r="D752" s="40">
        <v>2666</v>
      </c>
      <c r="E752" s="39" t="s">
        <v>5411</v>
      </c>
      <c r="F752" s="41" t="s">
        <v>5156</v>
      </c>
      <c r="G752" s="106" t="s">
        <v>5496</v>
      </c>
      <c r="H752" s="71">
        <v>465.35</v>
      </c>
      <c r="I752" s="71">
        <v>465.35</v>
      </c>
      <c r="J752" s="71">
        <v>32.57</v>
      </c>
      <c r="K752" s="71">
        <v>32.57</v>
      </c>
      <c r="M752" s="81">
        <v>577</v>
      </c>
      <c r="N752" s="81">
        <v>577</v>
      </c>
      <c r="O752" s="81">
        <v>40.39</v>
      </c>
      <c r="P752" s="81">
        <v>40.39</v>
      </c>
    </row>
    <row r="753" spans="1:16" ht="48" x14ac:dyDescent="0.3">
      <c r="A753" s="60" t="s">
        <v>3713</v>
      </c>
      <c r="B753" s="319"/>
      <c r="C753" s="334" t="s">
        <v>5140</v>
      </c>
      <c r="D753" s="43">
        <v>2149</v>
      </c>
      <c r="E753" s="63" t="s">
        <v>5535</v>
      </c>
      <c r="F753" s="44" t="s">
        <v>5170</v>
      </c>
      <c r="G753" s="106" t="s">
        <v>5497</v>
      </c>
      <c r="H753" s="71">
        <v>2.0099999999999998</v>
      </c>
      <c r="I753" s="71">
        <v>2.0099999999999998</v>
      </c>
      <c r="J753" s="355">
        <v>0.12</v>
      </c>
      <c r="K753" s="355">
        <v>0.12</v>
      </c>
      <c r="M753" s="81">
        <v>2.5</v>
      </c>
      <c r="N753" s="81">
        <v>2.5</v>
      </c>
      <c r="O753" s="357">
        <v>0.16</v>
      </c>
      <c r="P753" s="357">
        <v>0.16</v>
      </c>
    </row>
    <row r="754" spans="1:16" x14ac:dyDescent="0.3">
      <c r="A754" s="60" t="s">
        <v>3714</v>
      </c>
      <c r="B754" s="319"/>
      <c r="C754" s="333" t="s">
        <v>5151</v>
      </c>
      <c r="D754" s="320"/>
      <c r="E754" s="320"/>
      <c r="F754" s="320"/>
      <c r="G754" s="320"/>
      <c r="H754" s="320"/>
      <c r="I754" s="321"/>
      <c r="J754" s="353">
        <v>105.92</v>
      </c>
      <c r="K754" s="353">
        <v>105.92</v>
      </c>
      <c r="O754" s="351">
        <v>131.34</v>
      </c>
      <c r="P754" s="351">
        <v>131.34</v>
      </c>
    </row>
    <row r="755" spans="1:16" x14ac:dyDescent="0.25">
      <c r="A755" s="60" t="s">
        <v>3715</v>
      </c>
      <c r="B755" s="37"/>
      <c r="C755" s="327"/>
      <c r="D755" s="37"/>
      <c r="E755" s="37"/>
      <c r="F755" s="37"/>
      <c r="G755" s="37"/>
      <c r="H755" s="37"/>
      <c r="I755" s="37"/>
      <c r="J755" s="327"/>
      <c r="K755" s="37"/>
    </row>
    <row r="756" spans="1:16" x14ac:dyDescent="0.3">
      <c r="A756" s="60" t="s">
        <v>3716</v>
      </c>
      <c r="B756" s="325">
        <v>728</v>
      </c>
      <c r="C756" s="329" t="s">
        <v>5133</v>
      </c>
      <c r="D756" s="313" t="s">
        <v>75</v>
      </c>
      <c r="E756" s="313" t="s">
        <v>77</v>
      </c>
      <c r="F756" s="313" t="s">
        <v>78</v>
      </c>
      <c r="G756" s="313" t="s">
        <v>5135</v>
      </c>
      <c r="H756" s="314" t="s">
        <v>5136</v>
      </c>
      <c r="I756" s="315"/>
      <c r="J756" s="337" t="s">
        <v>5137</v>
      </c>
      <c r="K756" s="315"/>
    </row>
    <row r="757" spans="1:16" x14ac:dyDescent="0.3">
      <c r="A757" s="60" t="s">
        <v>3717</v>
      </c>
      <c r="B757" s="326"/>
      <c r="C757" s="330"/>
      <c r="D757" s="318"/>
      <c r="E757" s="318"/>
      <c r="F757" s="318"/>
      <c r="G757" s="318"/>
      <c r="H757" s="277" t="s">
        <v>5138</v>
      </c>
      <c r="I757" s="277" t="s">
        <v>5139</v>
      </c>
      <c r="J757" s="338" t="s">
        <v>5138</v>
      </c>
      <c r="K757" s="277" t="s">
        <v>5139</v>
      </c>
    </row>
    <row r="758" spans="1:16" ht="48" x14ac:dyDescent="0.3">
      <c r="A758" s="60" t="s">
        <v>3718</v>
      </c>
      <c r="B758" s="47"/>
      <c r="C758" s="331" t="s">
        <v>127</v>
      </c>
      <c r="D758" s="38" t="s">
        <v>2180</v>
      </c>
      <c r="E758" s="279" t="s">
        <v>5552</v>
      </c>
      <c r="F758" s="280" t="s">
        <v>108</v>
      </c>
      <c r="G758" s="340"/>
      <c r="H758" s="342">
        <v>0</v>
      </c>
      <c r="I758" s="342">
        <v>0</v>
      </c>
      <c r="J758" s="342">
        <v>158.52000000000001</v>
      </c>
      <c r="K758" s="342">
        <v>163.58000000000001</v>
      </c>
      <c r="M758" s="343"/>
      <c r="N758" s="343"/>
      <c r="O758" s="343">
        <v>196.56</v>
      </c>
      <c r="P758" s="343">
        <v>202.83</v>
      </c>
    </row>
    <row r="759" spans="1:16" x14ac:dyDescent="0.3">
      <c r="A759" s="60" t="s">
        <v>3719</v>
      </c>
      <c r="B759" s="319"/>
      <c r="C759" s="332" t="s">
        <v>5140</v>
      </c>
      <c r="D759" s="281">
        <v>5</v>
      </c>
      <c r="E759" s="39" t="s">
        <v>5141</v>
      </c>
      <c r="F759" s="41" t="s">
        <v>33</v>
      </c>
      <c r="G759" s="106" t="s">
        <v>5153</v>
      </c>
      <c r="H759" s="71">
        <v>9.2899999999999991</v>
      </c>
      <c r="I759" s="71">
        <v>10.75</v>
      </c>
      <c r="J759" s="71">
        <v>23.25</v>
      </c>
      <c r="K759" s="71">
        <v>26.89</v>
      </c>
      <c r="M759" s="81">
        <v>11.53</v>
      </c>
      <c r="N759" s="81">
        <v>13.34</v>
      </c>
      <c r="O759" s="81">
        <v>28.83</v>
      </c>
      <c r="P759" s="81">
        <v>33.35</v>
      </c>
    </row>
    <row r="760" spans="1:16" x14ac:dyDescent="0.3">
      <c r="A760" s="60" t="s">
        <v>3720</v>
      </c>
      <c r="B760" s="319"/>
      <c r="C760" s="332" t="s">
        <v>5140</v>
      </c>
      <c r="D760" s="281">
        <v>25</v>
      </c>
      <c r="E760" s="39" t="s">
        <v>5228</v>
      </c>
      <c r="F760" s="41" t="s">
        <v>33</v>
      </c>
      <c r="G760" s="106" t="s">
        <v>5498</v>
      </c>
      <c r="H760" s="71">
        <v>15.54</v>
      </c>
      <c r="I760" s="71">
        <v>17.98</v>
      </c>
      <c r="J760" s="71">
        <v>9.01</v>
      </c>
      <c r="K760" s="71">
        <v>10.42</v>
      </c>
      <c r="M760" s="81">
        <v>19.27</v>
      </c>
      <c r="N760" s="81">
        <v>22.3</v>
      </c>
      <c r="O760" s="81">
        <v>11.18</v>
      </c>
      <c r="P760" s="81">
        <v>12.93</v>
      </c>
    </row>
    <row r="761" spans="1:16" x14ac:dyDescent="0.3">
      <c r="A761" s="60" t="s">
        <v>3721</v>
      </c>
      <c r="B761" s="319"/>
      <c r="C761" s="333" t="s">
        <v>5145</v>
      </c>
      <c r="D761" s="320"/>
      <c r="E761" s="320"/>
      <c r="F761" s="320"/>
      <c r="G761" s="320"/>
      <c r="H761" s="320"/>
      <c r="I761" s="321"/>
      <c r="J761" s="353">
        <v>32.26</v>
      </c>
      <c r="K761" s="353">
        <v>37.32</v>
      </c>
      <c r="O761" s="351">
        <v>40.01</v>
      </c>
      <c r="P761" s="351">
        <v>46.28</v>
      </c>
    </row>
    <row r="762" spans="1:16" ht="36" x14ac:dyDescent="0.3">
      <c r="A762" s="60" t="s">
        <v>3722</v>
      </c>
      <c r="B762" s="319"/>
      <c r="C762" s="332" t="s">
        <v>5210</v>
      </c>
      <c r="D762" s="42" t="s">
        <v>5499</v>
      </c>
      <c r="E762" s="63" t="s">
        <v>5553</v>
      </c>
      <c r="F762" s="41" t="s">
        <v>108</v>
      </c>
      <c r="G762" s="106" t="s">
        <v>5154</v>
      </c>
      <c r="H762" s="71">
        <v>56.45</v>
      </c>
      <c r="I762" s="71">
        <v>56.45</v>
      </c>
      <c r="J762" s="71">
        <v>56.45</v>
      </c>
      <c r="K762" s="71">
        <v>56.45</v>
      </c>
      <c r="M762" s="81">
        <v>70</v>
      </c>
      <c r="N762" s="81">
        <v>70</v>
      </c>
      <c r="O762" s="81">
        <v>70</v>
      </c>
      <c r="P762" s="81">
        <v>70</v>
      </c>
    </row>
    <row r="763" spans="1:16" x14ac:dyDescent="0.3">
      <c r="A763" s="60" t="s">
        <v>3723</v>
      </c>
      <c r="B763" s="319"/>
      <c r="C763" s="332" t="s">
        <v>5140</v>
      </c>
      <c r="D763" s="40">
        <v>2023</v>
      </c>
      <c r="E763" s="39" t="s">
        <v>5201</v>
      </c>
      <c r="F763" s="41" t="s">
        <v>5202</v>
      </c>
      <c r="G763" s="106" t="s">
        <v>5500</v>
      </c>
      <c r="H763" s="71">
        <v>11.8</v>
      </c>
      <c r="I763" s="71">
        <v>11.8</v>
      </c>
      <c r="J763" s="71">
        <v>8.73</v>
      </c>
      <c r="K763" s="71">
        <v>8.73</v>
      </c>
      <c r="M763" s="81">
        <v>14.64</v>
      </c>
      <c r="N763" s="81">
        <v>14.64</v>
      </c>
      <c r="O763" s="81">
        <v>10.83</v>
      </c>
      <c r="P763" s="81">
        <v>10.83</v>
      </c>
    </row>
    <row r="764" spans="1:16" x14ac:dyDescent="0.3">
      <c r="A764" s="60" t="s">
        <v>3724</v>
      </c>
      <c r="B764" s="319"/>
      <c r="C764" s="332" t="s">
        <v>5140</v>
      </c>
      <c r="D764" s="40">
        <v>1968</v>
      </c>
      <c r="E764" s="39" t="s">
        <v>5405</v>
      </c>
      <c r="F764" s="41" t="s">
        <v>5202</v>
      </c>
      <c r="G764" s="106" t="s">
        <v>5406</v>
      </c>
      <c r="H764" s="71">
        <v>6.61</v>
      </c>
      <c r="I764" s="71">
        <v>6.61</v>
      </c>
      <c r="J764" s="71">
        <v>6.41</v>
      </c>
      <c r="K764" s="71">
        <v>6.41</v>
      </c>
      <c r="M764" s="81">
        <v>8.1999999999999993</v>
      </c>
      <c r="N764" s="81">
        <v>8.1999999999999993</v>
      </c>
      <c r="O764" s="81">
        <v>7.95</v>
      </c>
      <c r="P764" s="81">
        <v>7.95</v>
      </c>
    </row>
    <row r="765" spans="1:16" x14ac:dyDescent="0.3">
      <c r="A765" s="60" t="s">
        <v>3725</v>
      </c>
      <c r="B765" s="319"/>
      <c r="C765" s="332" t="s">
        <v>5140</v>
      </c>
      <c r="D765" s="40">
        <v>1862</v>
      </c>
      <c r="E765" s="39" t="s">
        <v>5407</v>
      </c>
      <c r="F765" s="41" t="s">
        <v>5149</v>
      </c>
      <c r="G765" s="106" t="s">
        <v>5408</v>
      </c>
      <c r="H765" s="71">
        <v>21.38</v>
      </c>
      <c r="I765" s="71">
        <v>21.38</v>
      </c>
      <c r="J765" s="71">
        <v>0.64</v>
      </c>
      <c r="K765" s="71">
        <v>0.64</v>
      </c>
      <c r="M765" s="81">
        <v>26.52</v>
      </c>
      <c r="N765" s="81">
        <v>26.52</v>
      </c>
      <c r="O765" s="81">
        <v>0.8</v>
      </c>
      <c r="P765" s="81">
        <v>0.8</v>
      </c>
    </row>
    <row r="766" spans="1:16" x14ac:dyDescent="0.3">
      <c r="A766" s="60" t="s">
        <v>3726</v>
      </c>
      <c r="B766" s="319"/>
      <c r="C766" s="332" t="s">
        <v>5140</v>
      </c>
      <c r="D766" s="40">
        <v>2380</v>
      </c>
      <c r="E766" s="39" t="s">
        <v>5409</v>
      </c>
      <c r="F766" s="41" t="s">
        <v>5202</v>
      </c>
      <c r="G766" s="106" t="s">
        <v>5410</v>
      </c>
      <c r="H766" s="71">
        <v>2.91</v>
      </c>
      <c r="I766" s="71">
        <v>2.91</v>
      </c>
      <c r="J766" s="71">
        <v>4.99</v>
      </c>
      <c r="K766" s="71">
        <v>4.99</v>
      </c>
      <c r="M766" s="81">
        <v>3.62</v>
      </c>
      <c r="N766" s="81">
        <v>3.62</v>
      </c>
      <c r="O766" s="81">
        <v>6.19</v>
      </c>
      <c r="P766" s="81">
        <v>6.19</v>
      </c>
    </row>
    <row r="767" spans="1:16" x14ac:dyDescent="0.3">
      <c r="A767" s="60" t="s">
        <v>3727</v>
      </c>
      <c r="B767" s="319"/>
      <c r="C767" s="332" t="s">
        <v>5140</v>
      </c>
      <c r="D767" s="40">
        <v>2438</v>
      </c>
      <c r="E767" s="39" t="s">
        <v>5192</v>
      </c>
      <c r="F767" s="41" t="s">
        <v>5149</v>
      </c>
      <c r="G767" s="106" t="s">
        <v>5153</v>
      </c>
      <c r="H767" s="71">
        <v>6.52</v>
      </c>
      <c r="I767" s="71">
        <v>6.52</v>
      </c>
      <c r="J767" s="71">
        <v>16.309999999999999</v>
      </c>
      <c r="K767" s="71">
        <v>16.309999999999999</v>
      </c>
      <c r="M767" s="81">
        <v>8.09</v>
      </c>
      <c r="N767" s="81">
        <v>8.09</v>
      </c>
      <c r="O767" s="81">
        <v>20.23</v>
      </c>
      <c r="P767" s="81">
        <v>20.23</v>
      </c>
    </row>
    <row r="768" spans="1:16" x14ac:dyDescent="0.3">
      <c r="A768" s="60" t="s">
        <v>3728</v>
      </c>
      <c r="B768" s="319"/>
      <c r="C768" s="332" t="s">
        <v>5140</v>
      </c>
      <c r="D768" s="40">
        <v>2666</v>
      </c>
      <c r="E768" s="39" t="s">
        <v>5411</v>
      </c>
      <c r="F768" s="41" t="s">
        <v>5156</v>
      </c>
      <c r="G768" s="106" t="s">
        <v>5496</v>
      </c>
      <c r="H768" s="71">
        <v>465.35</v>
      </c>
      <c r="I768" s="71">
        <v>465.35</v>
      </c>
      <c r="J768" s="71">
        <v>32.57</v>
      </c>
      <c r="K768" s="71">
        <v>32.57</v>
      </c>
      <c r="M768" s="81">
        <v>577</v>
      </c>
      <c r="N768" s="81">
        <v>577</v>
      </c>
      <c r="O768" s="81">
        <v>40.39</v>
      </c>
      <c r="P768" s="81">
        <v>40.39</v>
      </c>
    </row>
    <row r="769" spans="1:16" ht="48" x14ac:dyDescent="0.3">
      <c r="A769" s="60" t="s">
        <v>3729</v>
      </c>
      <c r="B769" s="319"/>
      <c r="C769" s="334" t="s">
        <v>5140</v>
      </c>
      <c r="D769" s="43">
        <v>2149</v>
      </c>
      <c r="E769" s="63" t="s">
        <v>5535</v>
      </c>
      <c r="F769" s="44" t="s">
        <v>5170</v>
      </c>
      <c r="G769" s="106" t="s">
        <v>5497</v>
      </c>
      <c r="H769" s="71">
        <v>2.0099999999999998</v>
      </c>
      <c r="I769" s="71">
        <v>2.0099999999999998</v>
      </c>
      <c r="J769" s="355">
        <v>0.12</v>
      </c>
      <c r="K769" s="355">
        <v>0.12</v>
      </c>
      <c r="M769" s="81">
        <v>2.5</v>
      </c>
      <c r="N769" s="81">
        <v>2.5</v>
      </c>
      <c r="O769" s="357">
        <v>0.16</v>
      </c>
      <c r="P769" s="357">
        <v>0.16</v>
      </c>
    </row>
    <row r="770" spans="1:16" x14ac:dyDescent="0.3">
      <c r="A770" s="60" t="s">
        <v>3730</v>
      </c>
      <c r="B770" s="319"/>
      <c r="C770" s="333" t="s">
        <v>5151</v>
      </c>
      <c r="D770" s="320"/>
      <c r="E770" s="320"/>
      <c r="F770" s="320"/>
      <c r="G770" s="320"/>
      <c r="H770" s="320"/>
      <c r="I770" s="321"/>
      <c r="J770" s="353">
        <v>126.25</v>
      </c>
      <c r="K770" s="353">
        <v>126.25</v>
      </c>
      <c r="O770" s="351">
        <v>156.55000000000001</v>
      </c>
      <c r="P770" s="351">
        <v>156.55000000000001</v>
      </c>
    </row>
  </sheetData>
  <sortState ref="A11:P770">
    <sortCondition ref="A11:A770"/>
  </sortState>
  <mergeCells count="3">
    <mergeCell ref="B9:C9"/>
    <mergeCell ref="B10:K10"/>
    <mergeCell ref="M10:P10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9" fitToHeight="0" orientation="portrait" horizontalDpi="0" verticalDpi="0" r:id="rId1"/>
  <headerFooter>
    <oddFooter>&amp;L&amp;8Rua Sandoval Xavier Nunes, Qd. B Lt. 10,
Sala 01 A, SN, Nerópolis - GO, CEP: 75.460-000
/engenharia@larsconstrutora.com.br&amp;C&amp;8página &amp;P de &amp;N&amp;R&amp;8LARS LOCAÇÕES ENGENHARIA 
Engº Civil Wenceslau G. R. Alves Filho
Crea 1020105984D-GO</oddFooter>
  </headerFooter>
  <drawing r:id="rId2"/>
  <legacyDrawing r:id="rId3"/>
  <oleObjects>
    <mc:AlternateContent xmlns:mc="http://schemas.openxmlformats.org/markup-compatibility/2006">
      <mc:Choice Requires="x14">
        <oleObject progId="CorelDraw.Graphic.17" shapeId="8194" r:id="rId4">
          <objectPr defaultSize="0" autoPict="0" r:id="rId5">
            <anchor moveWithCells="1" sizeWithCells="1">
              <from>
                <xdr:col>10</xdr:col>
                <xdr:colOff>411480</xdr:colOff>
                <xdr:row>0</xdr:row>
                <xdr:rowOff>83820</xdr:rowOff>
              </from>
              <to>
                <xdr:col>10</xdr:col>
                <xdr:colOff>822960</xdr:colOff>
                <xdr:row>0</xdr:row>
                <xdr:rowOff>662940</xdr:rowOff>
              </to>
            </anchor>
          </objectPr>
        </oleObject>
      </mc:Choice>
      <mc:Fallback>
        <oleObject progId="CorelDraw.Graphic.17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10</vt:i4>
      </vt:variant>
    </vt:vector>
  </HeadingPairs>
  <TitlesOfParts>
    <vt:vector size="18" baseType="lpstr">
      <vt:lpstr>Resumo</vt:lpstr>
      <vt:lpstr>Planilha</vt:lpstr>
      <vt:lpstr>Somatório</vt:lpstr>
      <vt:lpstr>Cronograma</vt:lpstr>
      <vt:lpstr>Relatório</vt:lpstr>
      <vt:lpstr>Parcela Maior Relevância</vt:lpstr>
      <vt:lpstr>BDI</vt:lpstr>
      <vt:lpstr>CPU's</vt:lpstr>
      <vt:lpstr>BDI!Area_de_impressao</vt:lpstr>
      <vt:lpstr>'CPU''s'!Area_de_impressao</vt:lpstr>
      <vt:lpstr>Cronograma!Area_de_impressao</vt:lpstr>
      <vt:lpstr>Planilha!Area_de_impressao</vt:lpstr>
      <vt:lpstr>Resumo!Area_de_impressao</vt:lpstr>
      <vt:lpstr>Somatório!Area_de_impressao</vt:lpstr>
      <vt:lpstr>'CPU''s'!Titulos_de_impressao</vt:lpstr>
      <vt:lpstr>Cronograma!Titulos_de_impressao</vt:lpstr>
      <vt:lpstr>Planilha!Titulos_de_impressao</vt:lpstr>
      <vt:lpstr>Somatório!Titulos_de_impressao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2024-03-06T12:19:28Z</dcterms:modified>
</cp:coreProperties>
</file>